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ustomProperty9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vestis454-my.sharepoint.com/personal/manish_shah_investisdigital_com/Documents/Desktop/21/Anglo plat/docs/"/>
    </mc:Choice>
  </mc:AlternateContent>
  <xr:revisionPtr revIDLastSave="0" documentId="8_{8972B261-D97D-4919-BD34-7997B091487F}" xr6:coauthVersionLast="45" xr6:coauthVersionMax="45" xr10:uidLastSave="{00000000-0000-0000-0000-000000000000}"/>
  <bookViews>
    <workbookView xWindow="19080" yWindow="-120" windowWidth="29040" windowHeight="15840" tabRatio="855" xr2:uid="{00000000-000D-0000-FFFF-FFFF00000000}"/>
  </bookViews>
  <sheets>
    <sheet name="Summary " sheetId="104" r:id="rId1"/>
    <sheet name="Mined" sheetId="105" r:id="rId2"/>
    <sheet name="Assets" sheetId="92" state="hidden" r:id="rId3"/>
    <sheet name="POC" sheetId="111" r:id="rId4"/>
    <sheet name="Summary" sheetId="90" state="hidden" r:id="rId5"/>
    <sheet name="Refined&amp;Sales" sheetId="91" r:id="rId6"/>
    <sheet name="PLC Assets" sheetId="96" state="hidden" r:id="rId7"/>
    <sheet name="Summary PLC2" sheetId="98" state="hidden" r:id="rId8"/>
    <sheet name="Monthly" sheetId="10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d">#REF!</definedName>
    <definedName name="\L">#REF!</definedName>
    <definedName name="\p">#REF!</definedName>
    <definedName name="\P1">#REF!</definedName>
    <definedName name="\P2">#REF!</definedName>
    <definedName name="\P3">#REF!</definedName>
    <definedName name="\PAGE10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AS">'[1]IS 6m 98'!#REF!</definedName>
    <definedName name="AS2DocOpenMode" hidden="1">"AS2DocumentEdit"</definedName>
    <definedName name="BSheet">#REF!</definedName>
    <definedName name="buID">[2]A_Lookups!$E$78</definedName>
    <definedName name="Cat">#REF!</definedName>
    <definedName name="CatList">[3]List!$A$3:$B$533</definedName>
    <definedName name="Closing">[3]CloseTable!$B$2:$CL$200</definedName>
    <definedName name="Closing1">[3]CloseTable!$B$220:$CL$418</definedName>
    <definedName name="ClosingPY">'[3]CloseTable Prior'!$B$3:$CL$200</definedName>
    <definedName name="CoCodeList">'[3]Co List'!$B$3:$F$96</definedName>
    <definedName name="Cur">'[4]Input Sheet'!$E$11</definedName>
    <definedName name="Curr">'[3]Co List'!$H$10:$J$12</definedName>
    <definedName name="Curyear">[5]IS!$E$5</definedName>
    <definedName name="_xlnm.Database">[6]RIIMR020!$X$24:$AF$60</definedName>
    <definedName name="DropDownList">'[3]Co List'!$B$4:$B$95</definedName>
    <definedName name="EssAliasTable" localSheetId="8">"Default"</definedName>
    <definedName name="EssbaseConnectionPath" localSheetId="8">"http://GSZAJNB6609:8080/dodeca-essbase|||GSZAJNB6609/MIS2/MIS"</definedName>
    <definedName name="EssbaseConnectionPath" localSheetId="4">"http://GSZAJNB6609:8080/dodeca-essbase|||GSZAJNB6609/MIS2/MIS"</definedName>
    <definedName name="EssbaseConnectionPath" localSheetId="0">"http://GSZAJNB6609:8080/dodeca-essbase|||GSZAJNB6609/MIS2/MIS"</definedName>
    <definedName name="EssOptions" localSheetId="8">"A1100000000111000011011101020_01009#NoAccess00"</definedName>
    <definedName name="hfmoutlook">[7]B_Lookups!$E$74</definedName>
    <definedName name="HTML_Email" hidden="1">""</definedName>
    <definedName name="HTML_Header" hidden="1">"Minor"</definedName>
    <definedName name="HTML_LastUpdate" hidden="1">"10/30/00"</definedName>
    <definedName name="HTML_LineAfter" hidden="1">FALSE</definedName>
    <definedName name="HTML_LineBefore" hidden="1">FALSE</definedName>
    <definedName name="HTML_Name" hidden="1">"Anton Van Zyl"</definedName>
    <definedName name="HTML_OBDlg2" hidden="1">TRUE</definedName>
    <definedName name="HTML_OBDlg4" hidden="1">TRUE</definedName>
    <definedName name="HTML_OS" hidden="1">0</definedName>
    <definedName name="HTML_PathFile" hidden="1">"\\S_hex_ras\Frank\Safety\Safety Graphs FBA.htm"</definedName>
    <definedName name="HTML_Title" hidden="1">"Safety Graphs"</definedName>
    <definedName name="IStatement">#REF!</definedName>
    <definedName name="lebcfwork">#REF!</definedName>
    <definedName name="LPM">'[1]IS 6m 98'!#REF!</definedName>
    <definedName name="monthnumber">[2]A_Lookups!$E$70</definedName>
    <definedName name="Other">'[1]IS 6m 98'!#REF!</definedName>
    <definedName name="othercosts" hidden="1">{#N/A,#N/A,FALSE,"Aging Summary";#N/A,#N/A,FALSE,"Ratio Analysis";#N/A,#N/A,FALSE,"Test 120 Day Accts";#N/A,#N/A,FALSE,"Tickmarks"}</definedName>
    <definedName name="outlookactuals">[2]A_Lookups!$E$74</definedName>
    <definedName name="PPL">'[1]IS 6m 98'!#REF!</definedName>
    <definedName name="_xlnm.Print_Area" localSheetId="2">Assets!$D$3:$Z$101</definedName>
    <definedName name="_xlnm.Print_Area" localSheetId="1">Mined!$D$3:$N$67</definedName>
    <definedName name="_xlnm.Print_Area" localSheetId="6">'PLC Assets'!$D$2:$Y$54</definedName>
    <definedName name="_xlnm.Print_Area" localSheetId="3">POC!$D$3:$N$20</definedName>
    <definedName name="_xlnm.Print_Area" localSheetId="5">'Refined&amp;Sales'!$D$3:$N$45</definedName>
    <definedName name="_xlnm.Print_Area" localSheetId="4">Summary!$D$3:$Z$30</definedName>
    <definedName name="_xlnm.Print_Area" localSheetId="0">'Summary '!$E$3:$N$23</definedName>
    <definedName name="_xlnm.Print_Area" localSheetId="7">'Summary PLC2'!$D$2:$Y$45</definedName>
    <definedName name="_xlnm.Print_Area">[8]Netearnanal!$A$1:$D$56</definedName>
    <definedName name="Print_Area_MI">#REF!</definedName>
    <definedName name="Prioryear">[5]IS!$G$5</definedName>
    <definedName name="qryCategoryCode">#REF!</definedName>
    <definedName name="_xlnm.Recorder">#REF!</definedName>
    <definedName name="reportmonth">[2]A_Lookups!$E$69</definedName>
    <definedName name="reportyear">[2]A_Settings!$E$11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TRUE</definedName>
    <definedName name="RiskNumIterations">10000</definedName>
    <definedName name="RiskNumSimulations">1</definedName>
    <definedName name="RiskPauseOnError">FALSE</definedName>
    <definedName name="RiskRealTimeResults">TRUE</definedName>
    <definedName name="RiskReportGraphFormat">0</definedName>
    <definedName name="RiskResultsUpdateFreq">500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wwidth">[7]B_Lookups!$C$85:$C$124</definedName>
    <definedName name="RS">'[1]IS 6m 98'!#REF!</definedName>
    <definedName name="Rust1">'[1]IS 6m 98'!#REF!</definedName>
    <definedName name="Rust2">'[1]IS 6m 98'!#REF!</definedName>
    <definedName name="Schedule">#REF!</definedName>
    <definedName name="SendLevelZeroOnly" localSheetId="8">FALSE</definedName>
    <definedName name="SendZerosAsMissing" localSheetId="8">FALSE</definedName>
    <definedName name="SymbolDown">[2]A_Lookups!$D$63</definedName>
    <definedName name="SymbolNoChange">[2]A_Lookups!$D$64</definedName>
    <definedName name="SymbolUp">[2]A_Lookups!$D$62</definedName>
    <definedName name="t_forecast">[2]A_Lookups!$G$31:$G$34</definedName>
    <definedName name="t_forecastmonth">[2]A_Lookups!$H$31:$H$34</definedName>
    <definedName name="t_forecastperiod">[2]A_Lookups!$I$13:$I$16</definedName>
    <definedName name="t_hfmdata">[2]A_Lookups!$G$62:$G$63</definedName>
    <definedName name="t_hfmoutlook">[7]B_Lookups!$K$52:$L$56</definedName>
    <definedName name="t_materiality">[2]A_Lookups!$K$6:$K$15</definedName>
    <definedName name="t_monthnumber">[2]A_Lookups!$D$24:$D$35</definedName>
    <definedName name="t_outlook">[2]A_Lookups!$C$44:$E$55</definedName>
    <definedName name="t_outlook_forecast">[2]A_Lookups!$G$44:$I$55</definedName>
    <definedName name="t_prioroutlook">[2]A_Lookups!$K$44:$L$48</definedName>
    <definedName name="t_quarter">[2]A_Lookups!$G$24:$G$27</definedName>
    <definedName name="t_quartermonth">[2]A_Lookups!$H$24:$H$27</definedName>
    <definedName name="t_quarterperiod">[2]A_Lookups!$I$6:$I$9</definedName>
    <definedName name="t_reportmonth">[2]A_Lookups!$C$24:$C$35</definedName>
    <definedName name="t_reporttype">[2]A_Lookups!$E$6:$E$8</definedName>
    <definedName name="t_reportyear">[2]A_Lookups!$C$6:$C$15</definedName>
    <definedName name="US">'[1]IS 6m 98'!#REF!</definedName>
    <definedName name="UseSmartLists" localSheetId="8">FALSE</definedName>
    <definedName name="Variance">#REF!</definedName>
    <definedName name="Variances">#REF!</definedName>
    <definedName name="Workings">#REF!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92" l="1"/>
  <c r="G5" i="92"/>
  <c r="G4" i="92"/>
  <c r="T35" i="92"/>
  <c r="AF13" i="92"/>
  <c r="AF17" i="92"/>
  <c r="AF18" i="92"/>
  <c r="AF24" i="92"/>
  <c r="AF30" i="92"/>
  <c r="AF36" i="92"/>
  <c r="AF42" i="92"/>
  <c r="AF43" i="92"/>
  <c r="AF44" i="92"/>
  <c r="AF50" i="92"/>
  <c r="AF56" i="92"/>
  <c r="AF62" i="92"/>
  <c r="AF63" i="92"/>
  <c r="AF67" i="92"/>
  <c r="AF71" i="92"/>
  <c r="AF75" i="92"/>
  <c r="AF79" i="92"/>
  <c r="AF80" i="92"/>
  <c r="AF81" i="92"/>
  <c r="AF82" i="92"/>
  <c r="AF83" i="92"/>
  <c r="AF84" i="92"/>
  <c r="AF85" i="92"/>
  <c r="AF89" i="92"/>
  <c r="AE55" i="92"/>
  <c r="AE49" i="92"/>
  <c r="AE41" i="92"/>
  <c r="AE35" i="92"/>
  <c r="AE12" i="92"/>
  <c r="AE6" i="92"/>
  <c r="AE5" i="92"/>
  <c r="L46" i="96"/>
  <c r="M45" i="96"/>
  <c r="L45" i="96"/>
  <c r="K46" i="96"/>
  <c r="K45" i="96"/>
  <c r="T37" i="96"/>
  <c r="S38" i="96"/>
  <c r="S37" i="96"/>
  <c r="G37" i="96"/>
  <c r="Z44" i="96"/>
  <c r="Z42" i="96"/>
  <c r="Z32" i="96"/>
  <c r="Z19" i="96"/>
  <c r="AB16" i="98"/>
  <c r="AB11" i="98"/>
  <c r="U4" i="98"/>
  <c r="U35" i="98" s="1"/>
  <c r="V4" i="92"/>
  <c r="U4" i="96"/>
  <c r="T5" i="92"/>
  <c r="S5" i="96" s="1"/>
  <c r="U5" i="92"/>
  <c r="T5" i="96" s="1"/>
  <c r="V5" i="92"/>
  <c r="U5" i="98" s="1"/>
  <c r="U36" i="98" s="1"/>
  <c r="T6" i="92"/>
  <c r="S6" i="96" s="1"/>
  <c r="U6" i="92"/>
  <c r="T6" i="98" s="1"/>
  <c r="T37" i="98" s="1"/>
  <c r="V6" i="92"/>
  <c r="U6" i="96" s="1"/>
  <c r="S43" i="98"/>
  <c r="S42" i="98"/>
  <c r="S41" i="98"/>
  <c r="S40" i="98"/>
  <c r="S39" i="98"/>
  <c r="T43" i="98"/>
  <c r="T42" i="98"/>
  <c r="T41" i="98"/>
  <c r="T40" i="98"/>
  <c r="T39" i="98"/>
  <c r="S22" i="98"/>
  <c r="S21" i="98"/>
  <c r="T22" i="98"/>
  <c r="T21" i="98"/>
  <c r="T38" i="96"/>
  <c r="T17" i="90"/>
  <c r="U17" i="90"/>
  <c r="V17" i="90"/>
  <c r="T55" i="92"/>
  <c r="T49" i="92"/>
  <c r="T41" i="92"/>
  <c r="T12" i="92"/>
  <c r="U55" i="92"/>
  <c r="U49" i="92"/>
  <c r="U41" i="92"/>
  <c r="U35" i="92"/>
  <c r="U12" i="92"/>
  <c r="T43" i="96" s="1"/>
  <c r="S5" i="98"/>
  <c r="S36" i="98" s="1"/>
  <c r="T5" i="98"/>
  <c r="T36" i="98" s="1"/>
  <c r="T6" i="96"/>
  <c r="W38" i="96"/>
  <c r="W37" i="96"/>
  <c r="V38" i="96"/>
  <c r="V37" i="96"/>
  <c r="M38" i="96"/>
  <c r="M37" i="96"/>
  <c r="H17" i="90"/>
  <c r="H100" i="92"/>
  <c r="H99" i="92"/>
  <c r="H98" i="92"/>
  <c r="H97" i="92"/>
  <c r="H96" i="92"/>
  <c r="H95" i="92"/>
  <c r="H94" i="92"/>
  <c r="H55" i="92"/>
  <c r="H49" i="92"/>
  <c r="H41" i="92"/>
  <c r="H35" i="92"/>
  <c r="H12" i="92"/>
  <c r="G43" i="96" s="1"/>
  <c r="H6" i="92"/>
  <c r="H5" i="92"/>
  <c r="H4" i="92"/>
  <c r="G38" i="96"/>
  <c r="G43" i="98"/>
  <c r="G42" i="98"/>
  <c r="G41" i="98"/>
  <c r="G40" i="98"/>
  <c r="G39" i="98"/>
  <c r="G22" i="98"/>
  <c r="G21" i="98"/>
  <c r="J88" i="92"/>
  <c r="I31" i="96" s="1"/>
  <c r="I80" i="92"/>
  <c r="I76" i="92" s="1"/>
  <c r="I100" i="92"/>
  <c r="I99" i="92"/>
  <c r="I98" i="92"/>
  <c r="I97" i="92"/>
  <c r="I96" i="92"/>
  <c r="I95" i="92"/>
  <c r="I94" i="92"/>
  <c r="Q38" i="96"/>
  <c r="Q37" i="96"/>
  <c r="P38" i="96"/>
  <c r="P37" i="96"/>
  <c r="L38" i="96"/>
  <c r="K38" i="96"/>
  <c r="J38" i="96"/>
  <c r="I38" i="96"/>
  <c r="H38" i="96"/>
  <c r="H37" i="96"/>
  <c r="J37" i="96"/>
  <c r="L37" i="96"/>
  <c r="K37" i="96"/>
  <c r="I37" i="96"/>
  <c r="S15" i="101"/>
  <c r="M14" i="101"/>
  <c r="M21" i="101" s="1"/>
  <c r="AE4" i="101"/>
  <c r="AF4" i="101" s="1"/>
  <c r="AD13" i="101"/>
  <c r="AE13" i="101"/>
  <c r="AF13" i="101"/>
  <c r="E14" i="101"/>
  <c r="G14" i="101"/>
  <c r="S14" i="101"/>
  <c r="S21" i="101" s="1"/>
  <c r="E15" i="101"/>
  <c r="G15" i="101"/>
  <c r="M15" i="101"/>
  <c r="E16" i="101"/>
  <c r="G16" i="101"/>
  <c r="M16" i="101"/>
  <c r="S16" i="101"/>
  <c r="E17" i="101"/>
  <c r="G17" i="101"/>
  <c r="G21" i="101" s="1"/>
  <c r="M17" i="101"/>
  <c r="S17" i="101"/>
  <c r="E18" i="101"/>
  <c r="G18" i="101"/>
  <c r="M18" i="101"/>
  <c r="S18" i="101"/>
  <c r="E19" i="101"/>
  <c r="G19" i="101"/>
  <c r="M19" i="101"/>
  <c r="S19" i="101"/>
  <c r="E20" i="101"/>
  <c r="G20" i="101"/>
  <c r="M20" i="101"/>
  <c r="S20" i="101"/>
  <c r="E32" i="101"/>
  <c r="G32" i="101"/>
  <c r="M32" i="101"/>
  <c r="S32" i="101"/>
  <c r="S39" i="101" s="1"/>
  <c r="E33" i="101"/>
  <c r="G33" i="101"/>
  <c r="M33" i="101"/>
  <c r="S33" i="101"/>
  <c r="E34" i="101"/>
  <c r="G34" i="101"/>
  <c r="M34" i="101"/>
  <c r="S34" i="101"/>
  <c r="E35" i="101"/>
  <c r="G35" i="101"/>
  <c r="M35" i="101"/>
  <c r="S35" i="101"/>
  <c r="E36" i="101"/>
  <c r="G36" i="101"/>
  <c r="M36" i="101"/>
  <c r="S36" i="101"/>
  <c r="E37" i="101"/>
  <c r="G37" i="101"/>
  <c r="M37" i="101"/>
  <c r="S37" i="101"/>
  <c r="E38" i="101"/>
  <c r="G38" i="101"/>
  <c r="M38" i="101"/>
  <c r="S38" i="101"/>
  <c r="R17" i="90"/>
  <c r="S17" i="90" s="1"/>
  <c r="Q17" i="90"/>
  <c r="Q39" i="98"/>
  <c r="Q43" i="98"/>
  <c r="Q42" i="98"/>
  <c r="Q41" i="98"/>
  <c r="Q40" i="98"/>
  <c r="P39" i="98"/>
  <c r="P43" i="98"/>
  <c r="P42" i="98"/>
  <c r="P41" i="98"/>
  <c r="P40" i="98"/>
  <c r="Q22" i="98"/>
  <c r="Q21" i="98"/>
  <c r="P22" i="98"/>
  <c r="P21" i="98"/>
  <c r="R55" i="92"/>
  <c r="R49" i="92"/>
  <c r="R41" i="92"/>
  <c r="R35" i="92"/>
  <c r="R12" i="92"/>
  <c r="Q43" i="96" s="1"/>
  <c r="Q55" i="92"/>
  <c r="Q49" i="92"/>
  <c r="Q41" i="92"/>
  <c r="Q35" i="92"/>
  <c r="Q12" i="92"/>
  <c r="P43" i="96" s="1"/>
  <c r="I55" i="92"/>
  <c r="I49" i="92"/>
  <c r="I41" i="92"/>
  <c r="I35" i="92"/>
  <c r="I12" i="92"/>
  <c r="R4" i="90"/>
  <c r="R4" i="92"/>
  <c r="Q4" i="96"/>
  <c r="Q35" i="98"/>
  <c r="Q4" i="98"/>
  <c r="H22" i="98"/>
  <c r="H21" i="98"/>
  <c r="H43" i="98"/>
  <c r="H42" i="98"/>
  <c r="H41" i="98"/>
  <c r="H40" i="98"/>
  <c r="H39" i="98"/>
  <c r="I6" i="92"/>
  <c r="I5" i="92"/>
  <c r="I4" i="92"/>
  <c r="N4" i="96"/>
  <c r="N4" i="98" s="1"/>
  <c r="N35" i="98" s="1"/>
  <c r="S56" i="101"/>
  <c r="M56" i="101"/>
  <c r="G56" i="101"/>
  <c r="E56" i="101"/>
  <c r="S55" i="101"/>
  <c r="M55" i="101"/>
  <c r="G55" i="101"/>
  <c r="E55" i="101"/>
  <c r="S54" i="101"/>
  <c r="M54" i="101"/>
  <c r="G54" i="101"/>
  <c r="E54" i="101"/>
  <c r="S53" i="101"/>
  <c r="M53" i="101"/>
  <c r="G53" i="101"/>
  <c r="E53" i="101"/>
  <c r="S52" i="101"/>
  <c r="M52" i="101"/>
  <c r="G52" i="101"/>
  <c r="E52" i="101"/>
  <c r="S51" i="101"/>
  <c r="M51" i="101"/>
  <c r="G51" i="101"/>
  <c r="G57" i="101" s="1"/>
  <c r="E51" i="101"/>
  <c r="S50" i="101"/>
  <c r="S57" i="101" s="1"/>
  <c r="M50" i="101"/>
  <c r="M57" i="101" s="1"/>
  <c r="G50" i="101"/>
  <c r="E50" i="101"/>
  <c r="L36" i="96"/>
  <c r="K35" i="96"/>
  <c r="X100" i="92"/>
  <c r="W100" i="92"/>
  <c r="N100" i="92"/>
  <c r="M100" i="92"/>
  <c r="L100" i="92"/>
  <c r="K100" i="92"/>
  <c r="J100" i="92"/>
  <c r="AB101" i="92"/>
  <c r="W95" i="92"/>
  <c r="X95" i="92"/>
  <c r="W96" i="92"/>
  <c r="X96" i="92"/>
  <c r="W97" i="92"/>
  <c r="X97" i="92"/>
  <c r="W98" i="92"/>
  <c r="X98" i="92"/>
  <c r="W99" i="92"/>
  <c r="X99" i="92"/>
  <c r="X94" i="92"/>
  <c r="W94" i="92"/>
  <c r="N99" i="92"/>
  <c r="M99" i="92"/>
  <c r="L99" i="92"/>
  <c r="K99" i="92"/>
  <c r="N98" i="92"/>
  <c r="M98" i="92"/>
  <c r="L98" i="92"/>
  <c r="K98" i="92"/>
  <c r="N97" i="92"/>
  <c r="M97" i="92"/>
  <c r="L97" i="92"/>
  <c r="K97" i="92"/>
  <c r="N96" i="92"/>
  <c r="M96" i="92"/>
  <c r="L96" i="92"/>
  <c r="K96" i="92"/>
  <c r="N95" i="92"/>
  <c r="M95" i="92"/>
  <c r="L95" i="92"/>
  <c r="K95" i="92"/>
  <c r="N94" i="92"/>
  <c r="M94" i="92"/>
  <c r="L94" i="92"/>
  <c r="K94" i="92"/>
  <c r="J99" i="92"/>
  <c r="J98" i="92"/>
  <c r="J97" i="92"/>
  <c r="J96" i="92"/>
  <c r="J95" i="92"/>
  <c r="J94" i="92"/>
  <c r="W43" i="98"/>
  <c r="V43" i="98"/>
  <c r="M43" i="98"/>
  <c r="L43" i="98"/>
  <c r="K43" i="98"/>
  <c r="J43" i="98"/>
  <c r="I43" i="98"/>
  <c r="V40" i="98"/>
  <c r="W40" i="98"/>
  <c r="V41" i="98"/>
  <c r="W41" i="98"/>
  <c r="V42" i="98"/>
  <c r="W42" i="98"/>
  <c r="W39" i="98"/>
  <c r="V39" i="98"/>
  <c r="M42" i="98"/>
  <c r="L42" i="98"/>
  <c r="K42" i="98"/>
  <c r="J42" i="98"/>
  <c r="M41" i="98"/>
  <c r="L41" i="98"/>
  <c r="K41" i="98"/>
  <c r="J41" i="98"/>
  <c r="M40" i="98"/>
  <c r="L40" i="98"/>
  <c r="K40" i="98"/>
  <c r="J40" i="98"/>
  <c r="M39" i="98"/>
  <c r="L39" i="98"/>
  <c r="K39" i="98"/>
  <c r="J39" i="98"/>
  <c r="I40" i="98"/>
  <c r="I41" i="98"/>
  <c r="I42" i="98"/>
  <c r="I39" i="98"/>
  <c r="W35" i="98"/>
  <c r="W22" i="98"/>
  <c r="V22" i="98"/>
  <c r="M22" i="98"/>
  <c r="L22" i="98"/>
  <c r="K22" i="98"/>
  <c r="J22" i="98"/>
  <c r="I22" i="98"/>
  <c r="W21" i="98"/>
  <c r="V21" i="98"/>
  <c r="M21" i="98"/>
  <c r="L21" i="98"/>
  <c r="K21" i="98"/>
  <c r="J21" i="98"/>
  <c r="I21" i="98"/>
  <c r="V18" i="98"/>
  <c r="L18" i="98"/>
  <c r="W4" i="98"/>
  <c r="A1" i="98"/>
  <c r="AA42" i="96"/>
  <c r="W4" i="96"/>
  <c r="A1" i="96"/>
  <c r="AB17" i="92"/>
  <c r="AB89" i="92"/>
  <c r="AB24" i="90"/>
  <c r="X4" i="90"/>
  <c r="J55" i="92"/>
  <c r="J49" i="92"/>
  <c r="J41" i="92"/>
  <c r="J35" i="92"/>
  <c r="J12" i="92"/>
  <c r="I43" i="96" s="1"/>
  <c r="J6" i="92"/>
  <c r="J5" i="92"/>
  <c r="J4" i="92"/>
  <c r="O6" i="96"/>
  <c r="O6" i="98" s="1"/>
  <c r="O37" i="98" s="1"/>
  <c r="N6" i="96"/>
  <c r="N6" i="98" s="1"/>
  <c r="N37" i="98" s="1"/>
  <c r="O4" i="96"/>
  <c r="O4" i="98" s="1"/>
  <c r="O35" i="98" s="1"/>
  <c r="I40" i="96"/>
  <c r="Y6" i="92"/>
  <c r="X6" i="92"/>
  <c r="W6" i="92"/>
  <c r="P6" i="92"/>
  <c r="O6" i="92"/>
  <c r="N6" i="92"/>
  <c r="M6" i="92"/>
  <c r="L6" i="92"/>
  <c r="K6" i="92"/>
  <c r="Y5" i="92"/>
  <c r="X5" i="92"/>
  <c r="W5" i="92"/>
  <c r="P5" i="92"/>
  <c r="O5" i="92"/>
  <c r="N5" i="92"/>
  <c r="M5" i="92"/>
  <c r="L5" i="92"/>
  <c r="K5" i="92"/>
  <c r="Y4" i="92"/>
  <c r="X4" i="92"/>
  <c r="W4" i="92"/>
  <c r="P4" i="92"/>
  <c r="O4" i="92"/>
  <c r="N4" i="92"/>
  <c r="M4" i="92"/>
  <c r="L4" i="92"/>
  <c r="E6" i="92"/>
  <c r="E5" i="92"/>
  <c r="E4" i="92"/>
  <c r="A1" i="90"/>
  <c r="M20" i="90" s="1"/>
  <c r="X55" i="92"/>
  <c r="W55" i="92"/>
  <c r="N55" i="92"/>
  <c r="M55" i="92"/>
  <c r="L55" i="92"/>
  <c r="K55" i="92"/>
  <c r="X49" i="92"/>
  <c r="W49" i="92"/>
  <c r="N49" i="92"/>
  <c r="M49" i="92"/>
  <c r="L49" i="92"/>
  <c r="K49" i="92"/>
  <c r="X41" i="92"/>
  <c r="W41" i="92"/>
  <c r="N41" i="92"/>
  <c r="M41" i="92"/>
  <c r="L41" i="92"/>
  <c r="K41" i="92"/>
  <c r="X35" i="92"/>
  <c r="W35" i="92"/>
  <c r="N35" i="92"/>
  <c r="M35" i="92"/>
  <c r="L35" i="92"/>
  <c r="K35" i="92"/>
  <c r="X12" i="92"/>
  <c r="W12" i="92"/>
  <c r="V43" i="96" s="1"/>
  <c r="N12" i="92"/>
  <c r="M43" i="96" s="1"/>
  <c r="M12" i="92"/>
  <c r="L43" i="96" s="1"/>
  <c r="L12" i="92"/>
  <c r="K12" i="92"/>
  <c r="J43" i="96" s="1"/>
  <c r="A1" i="92"/>
  <c r="AE88" i="92" s="1"/>
  <c r="AE59" i="92" s="1"/>
  <c r="N81" i="92"/>
  <c r="N77" i="92" s="1"/>
  <c r="L82" i="92"/>
  <c r="P82" i="92" s="1"/>
  <c r="K81" i="92"/>
  <c r="K77" i="92" s="1"/>
  <c r="M19" i="90"/>
  <c r="W80" i="92"/>
  <c r="W76" i="92" s="1"/>
  <c r="W15" i="90" s="1"/>
  <c r="J82" i="92"/>
  <c r="J78" i="92" s="1"/>
  <c r="J81" i="92"/>
  <c r="J77" i="92" s="1"/>
  <c r="J80" i="92"/>
  <c r="J76" i="92" s="1"/>
  <c r="N23" i="90"/>
  <c r="N22" i="90" s="1"/>
  <c r="K23" i="90"/>
  <c r="K22" i="90" s="1"/>
  <c r="M82" i="92"/>
  <c r="M78" i="92" s="1"/>
  <c r="L81" i="92"/>
  <c r="L77" i="92" s="1"/>
  <c r="W23" i="90"/>
  <c r="W22" i="90" s="1"/>
  <c r="K48" i="96"/>
  <c r="K47" i="96"/>
  <c r="M47" i="96"/>
  <c r="W48" i="96"/>
  <c r="M48" i="96"/>
  <c r="L47" i="96"/>
  <c r="K82" i="92"/>
  <c r="K78" i="92" s="1"/>
  <c r="J29" i="96" s="1"/>
  <c r="M81" i="92"/>
  <c r="M77" i="92" s="1"/>
  <c r="X23" i="90"/>
  <c r="M40" i="96"/>
  <c r="L41" i="96"/>
  <c r="M46" i="96"/>
  <c r="K40" i="96"/>
  <c r="M39" i="96"/>
  <c r="L24" i="98"/>
  <c r="K41" i="96"/>
  <c r="L19" i="90"/>
  <c r="K4" i="92"/>
  <c r="L86" i="92" l="1"/>
  <c r="L57" i="92" s="1"/>
  <c r="I35" i="96"/>
  <c r="Q35" i="96"/>
  <c r="L23" i="90"/>
  <c r="L22" i="90" s="1"/>
  <c r="W19" i="98"/>
  <c r="J33" i="96"/>
  <c r="U5" i="96"/>
  <c r="X82" i="92"/>
  <c r="X78" i="92" s="1"/>
  <c r="X70" i="92" s="1"/>
  <c r="X66" i="92" s="1"/>
  <c r="J23" i="90"/>
  <c r="J22" i="90" s="1"/>
  <c r="I17" i="98"/>
  <c r="I20" i="98"/>
  <c r="K33" i="96"/>
  <c r="W18" i="98"/>
  <c r="V34" i="96"/>
  <c r="W35" i="96"/>
  <c r="X88" i="92"/>
  <c r="X59" i="92" s="1"/>
  <c r="W26" i="96" s="1"/>
  <c r="W21" i="96" s="1"/>
  <c r="N82" i="92"/>
  <c r="N78" i="92" s="1"/>
  <c r="M29" i="96" s="1"/>
  <c r="X80" i="92"/>
  <c r="X76" i="92" s="1"/>
  <c r="L80" i="92"/>
  <c r="L76" i="92" s="1"/>
  <c r="L17" i="98"/>
  <c r="V20" i="98"/>
  <c r="L34" i="96"/>
  <c r="H35" i="96"/>
  <c r="P17" i="98"/>
  <c r="V33" i="96"/>
  <c r="M23" i="90"/>
  <c r="M22" i="90" s="1"/>
  <c r="M19" i="98"/>
  <c r="R86" i="92"/>
  <c r="R57" i="92" s="1"/>
  <c r="K80" i="92"/>
  <c r="K76" i="92" s="1"/>
  <c r="K15" i="90" s="1"/>
  <c r="M80" i="92"/>
  <c r="M76" i="92" s="1"/>
  <c r="M15" i="90" s="1"/>
  <c r="H18" i="98"/>
  <c r="G39" i="101"/>
  <c r="W82" i="92"/>
  <c r="W78" i="92" s="1"/>
  <c r="V29" i="96" s="1"/>
  <c r="N80" i="92"/>
  <c r="W81" i="92"/>
  <c r="W77" i="92" s="1"/>
  <c r="M17" i="98"/>
  <c r="J35" i="96"/>
  <c r="M39" i="101"/>
  <c r="G35" i="96"/>
  <c r="T36" i="96"/>
  <c r="U36" i="96" s="1"/>
  <c r="T88" i="92"/>
  <c r="S19" i="98"/>
  <c r="N20" i="90"/>
  <c r="I11" i="92"/>
  <c r="J14" i="92"/>
  <c r="J8" i="92" s="1"/>
  <c r="J8" i="90" s="1"/>
  <c r="K15" i="92"/>
  <c r="K9" i="92" s="1"/>
  <c r="L16" i="92"/>
  <c r="L10" i="92" s="1"/>
  <c r="M31" i="92"/>
  <c r="M10" i="90" s="1"/>
  <c r="N32" i="92"/>
  <c r="H34" i="92"/>
  <c r="I37" i="92"/>
  <c r="I11" i="90" s="1"/>
  <c r="J38" i="92"/>
  <c r="K39" i="92"/>
  <c r="L40" i="92"/>
  <c r="O40" i="92" s="1"/>
  <c r="M45" i="92"/>
  <c r="M12" i="90" s="1"/>
  <c r="N46" i="92"/>
  <c r="M11" i="96" s="1"/>
  <c r="H48" i="92"/>
  <c r="I51" i="92"/>
  <c r="I13" i="90" s="1"/>
  <c r="J52" i="92"/>
  <c r="I12" i="96" s="1"/>
  <c r="K53" i="92"/>
  <c r="J25" i="96" s="1"/>
  <c r="L54" i="92"/>
  <c r="M60" i="92"/>
  <c r="M61" i="92" s="1"/>
  <c r="N72" i="92"/>
  <c r="H74" i="92"/>
  <c r="G28" i="96" s="1"/>
  <c r="N28" i="96" s="1"/>
  <c r="H77" i="92"/>
  <c r="G16" i="96" s="1"/>
  <c r="Q16" i="92"/>
  <c r="Q10" i="92" s="1"/>
  <c r="Q34" i="92"/>
  <c r="Q40" i="92"/>
  <c r="Q48" i="92"/>
  <c r="Q54" i="92"/>
  <c r="Q28" i="92" s="1"/>
  <c r="Q74" i="92"/>
  <c r="U11" i="92"/>
  <c r="U37" i="92"/>
  <c r="U11" i="90" s="1"/>
  <c r="U51" i="92"/>
  <c r="U13" i="90" s="1"/>
  <c r="U76" i="92"/>
  <c r="U15" i="90" s="1"/>
  <c r="X15" i="92"/>
  <c r="X9" i="92" s="1"/>
  <c r="AL15" i="92" s="1"/>
  <c r="X33" i="92"/>
  <c r="W22" i="96" s="1"/>
  <c r="X39" i="92"/>
  <c r="W23" i="96" s="1"/>
  <c r="X23" i="96" s="1"/>
  <c r="X47" i="92"/>
  <c r="W24" i="96" s="1"/>
  <c r="X53" i="92"/>
  <c r="W25" i="96" s="1"/>
  <c r="AA25" i="96" s="1"/>
  <c r="X73" i="92"/>
  <c r="W15" i="96" s="1"/>
  <c r="AE15" i="92"/>
  <c r="AE9" i="92" s="1"/>
  <c r="AE38" i="92"/>
  <c r="AE73" i="92"/>
  <c r="J17" i="98"/>
  <c r="M18" i="98"/>
  <c r="V19" i="98"/>
  <c r="W20" i="98"/>
  <c r="X20" i="98" s="1"/>
  <c r="I36" i="96"/>
  <c r="M34" i="96"/>
  <c r="M36" i="96"/>
  <c r="W36" i="96"/>
  <c r="H36" i="96"/>
  <c r="H19" i="98"/>
  <c r="O19" i="98" s="1"/>
  <c r="Q36" i="96"/>
  <c r="Q18" i="98"/>
  <c r="R18" i="98" s="1"/>
  <c r="I81" i="92"/>
  <c r="I77" i="92" s="1"/>
  <c r="M86" i="92"/>
  <c r="M57" i="92" s="1"/>
  <c r="K88" i="92"/>
  <c r="J31" i="96" s="1"/>
  <c r="J30" i="96" s="1"/>
  <c r="J15" i="98" s="1"/>
  <c r="R87" i="92"/>
  <c r="G36" i="96"/>
  <c r="H86" i="92"/>
  <c r="H57" i="92" s="1"/>
  <c r="U6" i="98"/>
  <c r="U37" i="98" s="1"/>
  <c r="S17" i="98"/>
  <c r="U86" i="92"/>
  <c r="U57" i="92" s="1"/>
  <c r="K17" i="98"/>
  <c r="W20" i="90"/>
  <c r="J11" i="92"/>
  <c r="K14" i="92"/>
  <c r="K8" i="92" s="1"/>
  <c r="K8" i="90" s="1"/>
  <c r="L15" i="92"/>
  <c r="L9" i="92" s="1"/>
  <c r="M16" i="92"/>
  <c r="M10" i="92" s="1"/>
  <c r="AG16" i="92" s="1"/>
  <c r="N31" i="92"/>
  <c r="N10" i="90" s="1"/>
  <c r="H33" i="92"/>
  <c r="I34" i="92"/>
  <c r="J37" i="92"/>
  <c r="J11" i="90" s="1"/>
  <c r="K38" i="92"/>
  <c r="J10" i="96" s="1"/>
  <c r="L39" i="92"/>
  <c r="K23" i="96" s="1"/>
  <c r="M40" i="92"/>
  <c r="N45" i="92"/>
  <c r="N12" i="90" s="1"/>
  <c r="H47" i="92"/>
  <c r="G24" i="96" s="1"/>
  <c r="I48" i="92"/>
  <c r="J51" i="92"/>
  <c r="J13" i="90" s="1"/>
  <c r="K52" i="92"/>
  <c r="L53" i="92"/>
  <c r="K25" i="96" s="1"/>
  <c r="M54" i="92"/>
  <c r="N60" i="92"/>
  <c r="N61" i="92" s="1"/>
  <c r="H73" i="92"/>
  <c r="G15" i="96" s="1"/>
  <c r="I74" i="92"/>
  <c r="P74" i="92" s="1"/>
  <c r="H78" i="92"/>
  <c r="R16" i="92"/>
  <c r="R10" i="92" s="1"/>
  <c r="R34" i="92"/>
  <c r="R40" i="92"/>
  <c r="R48" i="92"/>
  <c r="R54" i="92"/>
  <c r="R74" i="92"/>
  <c r="Q28" i="96" s="1"/>
  <c r="U14" i="92"/>
  <c r="U8" i="92" s="1"/>
  <c r="U8" i="90" s="1"/>
  <c r="U38" i="92"/>
  <c r="T10" i="96" s="1"/>
  <c r="U52" i="92"/>
  <c r="T12" i="96" s="1"/>
  <c r="U77" i="92"/>
  <c r="T16" i="96" s="1"/>
  <c r="W16" i="92"/>
  <c r="W10" i="92" s="1"/>
  <c r="AK16" i="92" s="1"/>
  <c r="W34" i="92"/>
  <c r="W40" i="92"/>
  <c r="W48" i="92"/>
  <c r="W54" i="92"/>
  <c r="W74" i="92"/>
  <c r="V28" i="96" s="1"/>
  <c r="AE16" i="92"/>
  <c r="AE10" i="92" s="1"/>
  <c r="AE39" i="92"/>
  <c r="AE51" i="92"/>
  <c r="AE74" i="92"/>
  <c r="H20" i="98"/>
  <c r="O20" i="98" s="1"/>
  <c r="Q33" i="96"/>
  <c r="Q19" i="98"/>
  <c r="I82" i="92"/>
  <c r="I78" i="92" s="1"/>
  <c r="N86" i="92"/>
  <c r="N57" i="92" s="1"/>
  <c r="L88" i="92"/>
  <c r="L59" i="92" s="1"/>
  <c r="K26" i="96" s="1"/>
  <c r="R88" i="92"/>
  <c r="S88" i="92" s="1"/>
  <c r="H87" i="92"/>
  <c r="U23" i="90"/>
  <c r="U22" i="90" s="1"/>
  <c r="S36" i="96"/>
  <c r="S20" i="98"/>
  <c r="U87" i="92"/>
  <c r="U58" i="92" s="1"/>
  <c r="T13" i="96" s="1"/>
  <c r="K18" i="98"/>
  <c r="H20" i="90"/>
  <c r="X20" i="90"/>
  <c r="K11" i="92"/>
  <c r="L14" i="92"/>
  <c r="L8" i="92" s="1"/>
  <c r="L8" i="90" s="1"/>
  <c r="O8" i="90" s="1"/>
  <c r="M15" i="92"/>
  <c r="M9" i="92" s="1"/>
  <c r="AG15" i="92" s="1"/>
  <c r="N16" i="92"/>
  <c r="N10" i="92" s="1"/>
  <c r="AH16" i="92" s="1"/>
  <c r="H32" i="92"/>
  <c r="I33" i="92"/>
  <c r="H22" i="96" s="1"/>
  <c r="J34" i="92"/>
  <c r="K37" i="92"/>
  <c r="K11" i="90" s="1"/>
  <c r="L38" i="92"/>
  <c r="M39" i="92"/>
  <c r="L23" i="96" s="1"/>
  <c r="N40" i="92"/>
  <c r="H46" i="92"/>
  <c r="T46" i="92" s="1"/>
  <c r="AF46" i="92" s="1"/>
  <c r="I47" i="92"/>
  <c r="H24" i="96" s="1"/>
  <c r="J48" i="92"/>
  <c r="K51" i="92"/>
  <c r="K13" i="90" s="1"/>
  <c r="L52" i="92"/>
  <c r="K12" i="96" s="1"/>
  <c r="M53" i="92"/>
  <c r="L25" i="96" s="1"/>
  <c r="N54" i="92"/>
  <c r="H72" i="92"/>
  <c r="I73" i="92"/>
  <c r="H15" i="96" s="1"/>
  <c r="O15" i="96" s="1"/>
  <c r="J74" i="92"/>
  <c r="I28" i="96" s="1"/>
  <c r="Q11" i="92"/>
  <c r="Q31" i="92"/>
  <c r="Q10" i="90" s="1"/>
  <c r="Q37" i="92"/>
  <c r="Q11" i="90" s="1"/>
  <c r="Q45" i="92"/>
  <c r="Q12" i="90" s="1"/>
  <c r="Q51" i="92"/>
  <c r="Q13" i="90" s="1"/>
  <c r="Q60" i="92"/>
  <c r="Q61" i="92" s="1"/>
  <c r="Q76" i="92"/>
  <c r="Q15" i="90" s="1"/>
  <c r="U15" i="92"/>
  <c r="U9" i="92" s="1"/>
  <c r="U39" i="92"/>
  <c r="T23" i="96" s="1"/>
  <c r="U53" i="92"/>
  <c r="T25" i="96" s="1"/>
  <c r="U78" i="92"/>
  <c r="T29" i="96" s="1"/>
  <c r="X16" i="92"/>
  <c r="X10" i="92" s="1"/>
  <c r="AL16" i="92" s="1"/>
  <c r="X34" i="92"/>
  <c r="Y34" i="92" s="1"/>
  <c r="X40" i="92"/>
  <c r="X48" i="92"/>
  <c r="AB48" i="92" s="1"/>
  <c r="X54" i="92"/>
  <c r="X74" i="92"/>
  <c r="W28" i="96" s="1"/>
  <c r="AE31" i="92"/>
  <c r="AE40" i="92"/>
  <c r="AE52" i="92"/>
  <c r="AE76" i="92"/>
  <c r="P34" i="96"/>
  <c r="P18" i="98"/>
  <c r="Q20" i="98"/>
  <c r="I86" i="92"/>
  <c r="I57" i="92" s="1"/>
  <c r="J87" i="92"/>
  <c r="I18" i="96" s="1"/>
  <c r="M88" i="92"/>
  <c r="L31" i="96" s="1"/>
  <c r="L30" i="96" s="1"/>
  <c r="L15" i="98" s="1"/>
  <c r="N15" i="98" s="1"/>
  <c r="W86" i="92"/>
  <c r="W57" i="92" s="1"/>
  <c r="G17" i="98"/>
  <c r="H88" i="92"/>
  <c r="H59" i="92" s="1"/>
  <c r="T17" i="98"/>
  <c r="U17" i="98" s="1"/>
  <c r="U88" i="92"/>
  <c r="I20" i="90"/>
  <c r="T20" i="90"/>
  <c r="L11" i="92"/>
  <c r="M14" i="92"/>
  <c r="M8" i="92" s="1"/>
  <c r="M8" i="90" s="1"/>
  <c r="N15" i="92"/>
  <c r="N9" i="92" s="1"/>
  <c r="AH15" i="92" s="1"/>
  <c r="H31" i="92"/>
  <c r="H10" i="90" s="1"/>
  <c r="I32" i="92"/>
  <c r="P32" i="92" s="1"/>
  <c r="J33" i="92"/>
  <c r="I22" i="96" s="1"/>
  <c r="K34" i="92"/>
  <c r="L37" i="92"/>
  <c r="L11" i="90" s="1"/>
  <c r="M38" i="92"/>
  <c r="N39" i="92"/>
  <c r="M23" i="96" s="1"/>
  <c r="H45" i="92"/>
  <c r="H12" i="90" s="1"/>
  <c r="I46" i="92"/>
  <c r="H11" i="96" s="1"/>
  <c r="J47" i="92"/>
  <c r="I24" i="96" s="1"/>
  <c r="K48" i="92"/>
  <c r="L51" i="92"/>
  <c r="L13" i="90" s="1"/>
  <c r="M52" i="92"/>
  <c r="N53" i="92"/>
  <c r="M25" i="96" s="1"/>
  <c r="H60" i="92"/>
  <c r="I72" i="92"/>
  <c r="I14" i="90" s="1"/>
  <c r="J73" i="92"/>
  <c r="K74" i="92"/>
  <c r="J28" i="96" s="1"/>
  <c r="J27" i="96" s="1"/>
  <c r="J14" i="98" s="1"/>
  <c r="R11" i="92"/>
  <c r="R31" i="92"/>
  <c r="R37" i="92"/>
  <c r="R11" i="90" s="1"/>
  <c r="R45" i="92"/>
  <c r="R12" i="90" s="1"/>
  <c r="R51" i="92"/>
  <c r="R13" i="90" s="1"/>
  <c r="R60" i="92"/>
  <c r="R61" i="92" s="1"/>
  <c r="S61" i="92" s="1"/>
  <c r="R76" i="92"/>
  <c r="U16" i="92"/>
  <c r="U10" i="92" s="1"/>
  <c r="U40" i="92"/>
  <c r="U54" i="92"/>
  <c r="W11" i="92"/>
  <c r="W31" i="92"/>
  <c r="W37" i="92"/>
  <c r="W45" i="92"/>
  <c r="W25" i="92" s="1"/>
  <c r="W9" i="90" s="1"/>
  <c r="W51" i="92"/>
  <c r="W60" i="92"/>
  <c r="W61" i="92" s="1"/>
  <c r="AE32" i="92"/>
  <c r="AE53" i="92"/>
  <c r="AE77" i="92"/>
  <c r="V17" i="98"/>
  <c r="I19" i="98"/>
  <c r="J20" i="98"/>
  <c r="L33" i="96"/>
  <c r="L35" i="96"/>
  <c r="V35" i="96"/>
  <c r="P35" i="96"/>
  <c r="P19" i="98"/>
  <c r="Q23" i="90"/>
  <c r="Q22" i="90" s="1"/>
  <c r="I87" i="92"/>
  <c r="H18" i="96" s="1"/>
  <c r="H17" i="96" s="1"/>
  <c r="H10" i="98" s="1"/>
  <c r="K87" i="92"/>
  <c r="J18" i="96" s="1"/>
  <c r="J17" i="96" s="1"/>
  <c r="J10" i="98" s="1"/>
  <c r="N88" i="92"/>
  <c r="M31" i="96" s="1"/>
  <c r="M30" i="96" s="1"/>
  <c r="M15" i="98" s="1"/>
  <c r="W87" i="92"/>
  <c r="W58" i="92" s="1"/>
  <c r="V13" i="96" s="1"/>
  <c r="G18" i="98"/>
  <c r="S6" i="98"/>
  <c r="S37" i="98" s="1"/>
  <c r="T23" i="90"/>
  <c r="T22" i="90" s="1"/>
  <c r="T18" i="98"/>
  <c r="S35" i="96"/>
  <c r="J20" i="90"/>
  <c r="U20" i="90"/>
  <c r="M11" i="92"/>
  <c r="N14" i="92"/>
  <c r="N8" i="92" s="1"/>
  <c r="N8" i="90" s="1"/>
  <c r="H16" i="92"/>
  <c r="H10" i="92" s="1"/>
  <c r="I31" i="92"/>
  <c r="I10" i="90" s="1"/>
  <c r="J32" i="92"/>
  <c r="I9" i="96" s="1"/>
  <c r="K33" i="92"/>
  <c r="J22" i="96" s="1"/>
  <c r="L34" i="92"/>
  <c r="L28" i="92" s="1"/>
  <c r="L29" i="92" s="1"/>
  <c r="M37" i="92"/>
  <c r="M11" i="90" s="1"/>
  <c r="N38" i="92"/>
  <c r="M10" i="96" s="1"/>
  <c r="H40" i="92"/>
  <c r="I45" i="92"/>
  <c r="I12" i="90" s="1"/>
  <c r="J46" i="92"/>
  <c r="K47" i="92"/>
  <c r="J24" i="96" s="1"/>
  <c r="L48" i="92"/>
  <c r="M51" i="92"/>
  <c r="M13" i="90" s="1"/>
  <c r="N52" i="92"/>
  <c r="M12" i="96" s="1"/>
  <c r="H54" i="92"/>
  <c r="H28" i="92" s="1"/>
  <c r="H22" i="92" s="1"/>
  <c r="I60" i="92"/>
  <c r="I61" i="92" s="1"/>
  <c r="J72" i="92"/>
  <c r="K73" i="92"/>
  <c r="J15" i="96" s="1"/>
  <c r="L74" i="92"/>
  <c r="K28" i="96" s="1"/>
  <c r="Q14" i="92"/>
  <c r="Q8" i="92" s="1"/>
  <c r="Q8" i="90" s="1"/>
  <c r="Q32" i="92"/>
  <c r="P9" i="96" s="1"/>
  <c r="Q38" i="92"/>
  <c r="P10" i="96" s="1"/>
  <c r="Q46" i="92"/>
  <c r="P11" i="96" s="1"/>
  <c r="Q52" i="92"/>
  <c r="P12" i="96" s="1"/>
  <c r="Q72" i="92"/>
  <c r="Q77" i="92"/>
  <c r="P16" i="96" s="1"/>
  <c r="U31" i="92"/>
  <c r="U45" i="92"/>
  <c r="U60" i="92"/>
  <c r="U61" i="92" s="1"/>
  <c r="X11" i="92"/>
  <c r="X31" i="92"/>
  <c r="X10" i="90" s="1"/>
  <c r="AB10" i="90" s="1"/>
  <c r="X37" i="92"/>
  <c r="X11" i="90" s="1"/>
  <c r="X45" i="92"/>
  <c r="X12" i="90" s="1"/>
  <c r="X51" i="92"/>
  <c r="X13" i="90" s="1"/>
  <c r="X60" i="92"/>
  <c r="X61" i="92" s="1"/>
  <c r="AE33" i="92"/>
  <c r="AE45" i="92"/>
  <c r="AE54" i="92"/>
  <c r="AE78" i="92"/>
  <c r="AE70" i="92" s="1"/>
  <c r="AE66" i="92" s="1"/>
  <c r="W17" i="98"/>
  <c r="J19" i="98"/>
  <c r="K20" i="98"/>
  <c r="M33" i="96"/>
  <c r="M35" i="96"/>
  <c r="V36" i="96"/>
  <c r="P36" i="96"/>
  <c r="P20" i="98"/>
  <c r="R23" i="90"/>
  <c r="R22" i="90" s="1"/>
  <c r="I88" i="92"/>
  <c r="I59" i="92" s="1"/>
  <c r="H26" i="96" s="1"/>
  <c r="L87" i="92"/>
  <c r="L58" i="92" s="1"/>
  <c r="K13" i="96" s="1"/>
  <c r="Q86" i="92"/>
  <c r="Q57" i="92" s="1"/>
  <c r="W88" i="92"/>
  <c r="G19" i="98"/>
  <c r="AB19" i="98" s="1"/>
  <c r="H23" i="90"/>
  <c r="H22" i="90" s="1"/>
  <c r="T33" i="96"/>
  <c r="U33" i="96" s="1"/>
  <c r="T19" i="98"/>
  <c r="S34" i="96"/>
  <c r="K20" i="90"/>
  <c r="Q20" i="90"/>
  <c r="N11" i="92"/>
  <c r="H15" i="92"/>
  <c r="O15" i="92" s="1"/>
  <c r="I16" i="92"/>
  <c r="J31" i="92"/>
  <c r="J10" i="90" s="1"/>
  <c r="K32" i="92"/>
  <c r="L33" i="92"/>
  <c r="K22" i="96" s="1"/>
  <c r="M34" i="92"/>
  <c r="N37" i="92"/>
  <c r="H39" i="92"/>
  <c r="I40" i="92"/>
  <c r="I28" i="92" s="1"/>
  <c r="I29" i="92" s="1"/>
  <c r="J45" i="92"/>
  <c r="J12" i="90" s="1"/>
  <c r="K46" i="92"/>
  <c r="K26" i="92" s="1"/>
  <c r="L47" i="92"/>
  <c r="M48" i="92"/>
  <c r="N51" i="92"/>
  <c r="N13" i="90" s="1"/>
  <c r="H53" i="92"/>
  <c r="O53" i="92" s="1"/>
  <c r="I54" i="92"/>
  <c r="J60" i="92"/>
  <c r="T60" i="92" s="1"/>
  <c r="V60" i="92" s="1"/>
  <c r="K72" i="92"/>
  <c r="L73" i="92"/>
  <c r="O73" i="92" s="1"/>
  <c r="M74" i="92"/>
  <c r="L28" i="96" s="1"/>
  <c r="R14" i="92"/>
  <c r="R16" i="90" s="1"/>
  <c r="R32" i="92"/>
  <c r="R38" i="92"/>
  <c r="R46" i="92"/>
  <c r="Q11" i="96" s="1"/>
  <c r="R52" i="92"/>
  <c r="S52" i="92" s="1"/>
  <c r="R72" i="92"/>
  <c r="R77" i="92"/>
  <c r="R69" i="92" s="1"/>
  <c r="R65" i="92" s="1"/>
  <c r="U32" i="92"/>
  <c r="T9" i="96" s="1"/>
  <c r="U46" i="92"/>
  <c r="T11" i="96" s="1"/>
  <c r="U72" i="92"/>
  <c r="W14" i="92"/>
  <c r="W8" i="92" s="1"/>
  <c r="W32" i="92"/>
  <c r="W38" i="92"/>
  <c r="V10" i="96" s="1"/>
  <c r="W46" i="92"/>
  <c r="V11" i="96" s="1"/>
  <c r="W52" i="92"/>
  <c r="V12" i="96" s="1"/>
  <c r="X12" i="96" s="1"/>
  <c r="W72" i="92"/>
  <c r="AE11" i="92"/>
  <c r="AE34" i="92"/>
  <c r="AE46" i="92"/>
  <c r="AE86" i="92"/>
  <c r="AE57" i="92" s="1"/>
  <c r="I18" i="98"/>
  <c r="AB18" i="98" s="1"/>
  <c r="K19" i="98"/>
  <c r="N19" i="98" s="1"/>
  <c r="L20" i="98"/>
  <c r="I33" i="96"/>
  <c r="J34" i="96"/>
  <c r="J36" i="96"/>
  <c r="W33" i="96"/>
  <c r="H33" i="96"/>
  <c r="P33" i="96"/>
  <c r="Q17" i="98"/>
  <c r="J86" i="92"/>
  <c r="J57" i="92" s="1"/>
  <c r="M87" i="92"/>
  <c r="L18" i="96" s="1"/>
  <c r="L17" i="96" s="1"/>
  <c r="L10" i="98" s="1"/>
  <c r="N10" i="98" s="1"/>
  <c r="Q87" i="92"/>
  <c r="P18" i="96" s="1"/>
  <c r="P17" i="96" s="1"/>
  <c r="P10" i="98" s="1"/>
  <c r="X86" i="92"/>
  <c r="G20" i="98"/>
  <c r="G33" i="96"/>
  <c r="T34" i="96"/>
  <c r="U34" i="96" s="1"/>
  <c r="T20" i="98"/>
  <c r="T86" i="92"/>
  <c r="AF86" i="92" s="1"/>
  <c r="S33" i="96"/>
  <c r="L20" i="90"/>
  <c r="R20" i="90"/>
  <c r="H14" i="92"/>
  <c r="H8" i="92" s="1"/>
  <c r="H8" i="90" s="1"/>
  <c r="I15" i="92"/>
  <c r="I9" i="92" s="1"/>
  <c r="J16" i="92"/>
  <c r="J10" i="92" s="1"/>
  <c r="AD16" i="92" s="1"/>
  <c r="K31" i="92"/>
  <c r="K10" i="90" s="1"/>
  <c r="L32" i="92"/>
  <c r="K9" i="96" s="1"/>
  <c r="K8" i="96" s="1"/>
  <c r="K8" i="98" s="1"/>
  <c r="M33" i="92"/>
  <c r="L22" i="96" s="1"/>
  <c r="N34" i="92"/>
  <c r="H38" i="92"/>
  <c r="I39" i="92"/>
  <c r="H23" i="96" s="1"/>
  <c r="J40" i="92"/>
  <c r="K45" i="92"/>
  <c r="K12" i="90" s="1"/>
  <c r="AB12" i="90" s="1"/>
  <c r="L46" i="92"/>
  <c r="M47" i="92"/>
  <c r="L24" i="96" s="1"/>
  <c r="N48" i="92"/>
  <c r="H52" i="92"/>
  <c r="G12" i="96" s="1"/>
  <c r="I53" i="92"/>
  <c r="H25" i="96" s="1"/>
  <c r="J54" i="92"/>
  <c r="K60" i="92"/>
  <c r="K61" i="92" s="1"/>
  <c r="L72" i="92"/>
  <c r="O72" i="92" s="1"/>
  <c r="M73" i="92"/>
  <c r="L15" i="96" s="1"/>
  <c r="N74" i="92"/>
  <c r="M28" i="96" s="1"/>
  <c r="M27" i="96" s="1"/>
  <c r="M14" i="98" s="1"/>
  <c r="Q15" i="92"/>
  <c r="Q9" i="92" s="1"/>
  <c r="Q33" i="92"/>
  <c r="P22" i="96" s="1"/>
  <c r="Q39" i="92"/>
  <c r="P23" i="96" s="1"/>
  <c r="Q47" i="92"/>
  <c r="P24" i="96" s="1"/>
  <c r="Q53" i="92"/>
  <c r="P25" i="96" s="1"/>
  <c r="Q73" i="92"/>
  <c r="Q69" i="92" s="1"/>
  <c r="Q65" i="92" s="1"/>
  <c r="Q78" i="92"/>
  <c r="P29" i="96" s="1"/>
  <c r="U33" i="92"/>
  <c r="U27" i="92" s="1"/>
  <c r="U47" i="92"/>
  <c r="T24" i="96" s="1"/>
  <c r="U73" i="92"/>
  <c r="T15" i="96" s="1"/>
  <c r="X14" i="92"/>
  <c r="X8" i="92" s="1"/>
  <c r="AL14" i="92" s="1"/>
  <c r="X32" i="92"/>
  <c r="X38" i="92"/>
  <c r="W10" i="96" s="1"/>
  <c r="X46" i="92"/>
  <c r="W11" i="96" s="1"/>
  <c r="X11" i="96" s="1"/>
  <c r="X52" i="92"/>
  <c r="W12" i="96" s="1"/>
  <c r="X72" i="92"/>
  <c r="Y72" i="92" s="1"/>
  <c r="AE47" i="92"/>
  <c r="AE60" i="92"/>
  <c r="AE61" i="92" s="1"/>
  <c r="AE87" i="92"/>
  <c r="AE58" i="92" s="1"/>
  <c r="X81" i="92"/>
  <c r="X77" i="92" s="1"/>
  <c r="J18" i="98"/>
  <c r="L19" i="98"/>
  <c r="M20" i="98"/>
  <c r="I34" i="96"/>
  <c r="Z34" i="96" s="1"/>
  <c r="K34" i="96"/>
  <c r="K36" i="96"/>
  <c r="W34" i="96"/>
  <c r="H34" i="96"/>
  <c r="H17" i="98"/>
  <c r="Q34" i="96"/>
  <c r="R34" i="96" s="1"/>
  <c r="I23" i="90"/>
  <c r="K86" i="92"/>
  <c r="K57" i="92" s="1"/>
  <c r="K14" i="90" s="1"/>
  <c r="N87" i="92"/>
  <c r="Q88" i="92"/>
  <c r="P31" i="96" s="1"/>
  <c r="P30" i="96" s="1"/>
  <c r="P15" i="98" s="1"/>
  <c r="X87" i="92"/>
  <c r="Y87" i="92" s="1"/>
  <c r="G34" i="96"/>
  <c r="T35" i="96"/>
  <c r="T87" i="92"/>
  <c r="S18" i="96" s="1"/>
  <c r="S17" i="96" s="1"/>
  <c r="S18" i="98"/>
  <c r="H11" i="92"/>
  <c r="I14" i="92"/>
  <c r="I16" i="90" s="1"/>
  <c r="J15" i="92"/>
  <c r="J9" i="92" s="1"/>
  <c r="AD15" i="92" s="1"/>
  <c r="K16" i="92"/>
  <c r="K10" i="92" s="1"/>
  <c r="L31" i="92"/>
  <c r="L10" i="90" s="1"/>
  <c r="M32" i="92"/>
  <c r="L9" i="96" s="1"/>
  <c r="N33" i="92"/>
  <c r="M22" i="96" s="1"/>
  <c r="H37" i="92"/>
  <c r="H11" i="90" s="1"/>
  <c r="I38" i="92"/>
  <c r="H10" i="96" s="1"/>
  <c r="J39" i="92"/>
  <c r="I23" i="96" s="1"/>
  <c r="K40" i="92"/>
  <c r="L45" i="92"/>
  <c r="L12" i="90" s="1"/>
  <c r="M46" i="92"/>
  <c r="N47" i="92"/>
  <c r="M24" i="96" s="1"/>
  <c r="H51" i="92"/>
  <c r="T51" i="92" s="1"/>
  <c r="I52" i="92"/>
  <c r="J53" i="92"/>
  <c r="I25" i="96" s="1"/>
  <c r="K54" i="92"/>
  <c r="L60" i="92"/>
  <c r="L61" i="92" s="1"/>
  <c r="M72" i="92"/>
  <c r="N73" i="92"/>
  <c r="M15" i="96" s="1"/>
  <c r="H76" i="92"/>
  <c r="H15" i="90" s="1"/>
  <c r="R15" i="92"/>
  <c r="R9" i="92" s="1"/>
  <c r="S9" i="92" s="1"/>
  <c r="R33" i="92"/>
  <c r="Q22" i="96" s="1"/>
  <c r="R39" i="92"/>
  <c r="Q23" i="96" s="1"/>
  <c r="R23" i="96" s="1"/>
  <c r="R47" i="92"/>
  <c r="Q24" i="96" s="1"/>
  <c r="R53" i="92"/>
  <c r="Q25" i="96" s="1"/>
  <c r="R73" i="92"/>
  <c r="Q15" i="96" s="1"/>
  <c r="R78" i="92"/>
  <c r="U34" i="92"/>
  <c r="U48" i="92"/>
  <c r="U28" i="92" s="1"/>
  <c r="U22" i="92" s="1"/>
  <c r="U74" i="92"/>
  <c r="W15" i="92"/>
  <c r="W9" i="92" s="1"/>
  <c r="AK15" i="92" s="1"/>
  <c r="W33" i="92"/>
  <c r="V22" i="96" s="1"/>
  <c r="W39" i="92"/>
  <c r="V23" i="96" s="1"/>
  <c r="W47" i="92"/>
  <c r="V24" i="96" s="1"/>
  <c r="W53" i="92"/>
  <c r="W73" i="92"/>
  <c r="AE14" i="92"/>
  <c r="AE8" i="92" s="1"/>
  <c r="AE37" i="92"/>
  <c r="AE48" i="92"/>
  <c r="AE28" i="92" s="1"/>
  <c r="AE29" i="92" s="1"/>
  <c r="AE72" i="92"/>
  <c r="Q16" i="90"/>
  <c r="T48" i="96"/>
  <c r="Q47" i="96"/>
  <c r="J47" i="96"/>
  <c r="P47" i="96"/>
  <c r="I48" i="96"/>
  <c r="I47" i="96"/>
  <c r="G48" i="96"/>
  <c r="N48" i="96" s="1"/>
  <c r="T47" i="96"/>
  <c r="Q48" i="96"/>
  <c r="H48" i="96"/>
  <c r="H47" i="96"/>
  <c r="P48" i="96"/>
  <c r="K10" i="96"/>
  <c r="Q27" i="92"/>
  <c r="Y40" i="92"/>
  <c r="K16" i="90"/>
  <c r="J12" i="96"/>
  <c r="AA12" i="96" s="1"/>
  <c r="G47" i="96"/>
  <c r="P33" i="92"/>
  <c r="AF55" i="92"/>
  <c r="Y20" i="90"/>
  <c r="Y54" i="92"/>
  <c r="Y74" i="92"/>
  <c r="Y16" i="92"/>
  <c r="W9" i="96"/>
  <c r="H16" i="90"/>
  <c r="G24" i="98"/>
  <c r="J24" i="98"/>
  <c r="T46" i="96"/>
  <c r="T24" i="98"/>
  <c r="P45" i="96"/>
  <c r="P41" i="96"/>
  <c r="S46" i="96"/>
  <c r="Q46" i="96"/>
  <c r="Q24" i="98"/>
  <c r="Q41" i="96"/>
  <c r="T45" i="96"/>
  <c r="T41" i="96"/>
  <c r="P46" i="96"/>
  <c r="P40" i="96"/>
  <c r="H45" i="96"/>
  <c r="G46" i="96"/>
  <c r="V45" i="96"/>
  <c r="W47" i="96"/>
  <c r="X47" i="96" s="1"/>
  <c r="I25" i="98"/>
  <c r="V48" i="96"/>
  <c r="W45" i="96"/>
  <c r="X45" i="96" s="1"/>
  <c r="V40" i="96"/>
  <c r="W41" i="96"/>
  <c r="V47" i="96"/>
  <c r="H40" i="96"/>
  <c r="G25" i="98"/>
  <c r="I45" i="96"/>
  <c r="H46" i="96"/>
  <c r="V46" i="96"/>
  <c r="J25" i="98"/>
  <c r="W46" i="96"/>
  <c r="W39" i="96"/>
  <c r="V23" i="98"/>
  <c r="W19" i="90"/>
  <c r="H25" i="98"/>
  <c r="I46" i="96"/>
  <c r="Y10" i="92"/>
  <c r="V35" i="92"/>
  <c r="J70" i="92"/>
  <c r="J66" i="92" s="1"/>
  <c r="AD70" i="92" s="1"/>
  <c r="I24" i="98"/>
  <c r="U18" i="98"/>
  <c r="AH14" i="92"/>
  <c r="I11" i="96"/>
  <c r="N16" i="90"/>
  <c r="U19" i="98"/>
  <c r="P45" i="92"/>
  <c r="P60" i="92"/>
  <c r="S11" i="92"/>
  <c r="S31" i="92"/>
  <c r="S76" i="92"/>
  <c r="Y11" i="92"/>
  <c r="Y37" i="92"/>
  <c r="Y45" i="92"/>
  <c r="Y51" i="92"/>
  <c r="AF41" i="92"/>
  <c r="P40" i="92"/>
  <c r="S32" i="92"/>
  <c r="Y47" i="92"/>
  <c r="Y60" i="92"/>
  <c r="S51" i="92"/>
  <c r="R15" i="90"/>
  <c r="S15" i="90" s="1"/>
  <c r="AG14" i="92"/>
  <c r="M24" i="98"/>
  <c r="J19" i="90"/>
  <c r="I15" i="96"/>
  <c r="O37" i="92"/>
  <c r="N43" i="98"/>
  <c r="W13" i="90"/>
  <c r="Y13" i="90" s="1"/>
  <c r="Y52" i="92"/>
  <c r="Q31" i="96"/>
  <c r="R31" i="96" s="1"/>
  <c r="S45" i="92"/>
  <c r="M16" i="90"/>
  <c r="O60" i="92"/>
  <c r="P20" i="90"/>
  <c r="P31" i="92"/>
  <c r="R10" i="90"/>
  <c r="S10" i="90" s="1"/>
  <c r="W11" i="90"/>
  <c r="Y11" i="90" s="1"/>
  <c r="L12" i="96"/>
  <c r="L10" i="96"/>
  <c r="W10" i="90"/>
  <c r="H61" i="92"/>
  <c r="AF12" i="92"/>
  <c r="S37" i="92"/>
  <c r="AB73" i="92"/>
  <c r="R68" i="92"/>
  <c r="R64" i="92" s="1"/>
  <c r="Y81" i="92"/>
  <c r="O11" i="92"/>
  <c r="O51" i="92"/>
  <c r="M17" i="90"/>
  <c r="U70" i="92"/>
  <c r="U66" i="92" s="1"/>
  <c r="W16" i="90"/>
  <c r="Y55" i="92"/>
  <c r="O38" i="92"/>
  <c r="O46" i="92"/>
  <c r="Y38" i="92"/>
  <c r="AB52" i="92"/>
  <c r="S72" i="92"/>
  <c r="O12" i="92"/>
  <c r="O95" i="92"/>
  <c r="O97" i="92"/>
  <c r="O99" i="92"/>
  <c r="W8" i="90"/>
  <c r="AB38" i="92"/>
  <c r="AB14" i="92"/>
  <c r="K11" i="96"/>
  <c r="N11" i="96" s="1"/>
  <c r="N12" i="96"/>
  <c r="M69" i="92"/>
  <c r="M65" i="92" s="1"/>
  <c r="AG69" i="92" s="1"/>
  <c r="S78" i="92"/>
  <c r="P52" i="92"/>
  <c r="S33" i="92"/>
  <c r="S39" i="92"/>
  <c r="S53" i="92"/>
  <c r="G10" i="96"/>
  <c r="O10" i="92"/>
  <c r="O54" i="92"/>
  <c r="Q10" i="96"/>
  <c r="R10" i="96" s="1"/>
  <c r="AB51" i="92"/>
  <c r="U39" i="98"/>
  <c r="AF88" i="92"/>
  <c r="J9" i="96"/>
  <c r="Y32" i="92"/>
  <c r="Q14" i="90"/>
  <c r="W70" i="92"/>
  <c r="W66" i="92" s="1"/>
  <c r="AK70" i="92" s="1"/>
  <c r="L69" i="92"/>
  <c r="L65" i="92" s="1"/>
  <c r="O65" i="92" s="1"/>
  <c r="N20" i="98"/>
  <c r="AF49" i="92"/>
  <c r="U14" i="90"/>
  <c r="AK14" i="92"/>
  <c r="V9" i="96"/>
  <c r="O20" i="90"/>
  <c r="O52" i="92"/>
  <c r="Y14" i="92"/>
  <c r="S38" i="92"/>
  <c r="R42" i="98"/>
  <c r="S40" i="92"/>
  <c r="H27" i="92"/>
  <c r="H21" i="92" s="1"/>
  <c r="R25" i="96"/>
  <c r="Y9" i="92"/>
  <c r="Y73" i="92"/>
  <c r="O10" i="90"/>
  <c r="R70" i="92"/>
  <c r="R66" i="92" s="1"/>
  <c r="Y53" i="92"/>
  <c r="S74" i="92"/>
  <c r="S73" i="92"/>
  <c r="P11" i="92"/>
  <c r="P11" i="90"/>
  <c r="N19" i="90"/>
  <c r="AB54" i="92"/>
  <c r="L11" i="96"/>
  <c r="O23" i="90"/>
  <c r="H12" i="96"/>
  <c r="O12" i="96" s="1"/>
  <c r="S35" i="92"/>
  <c r="R17" i="98"/>
  <c r="U68" i="92"/>
  <c r="U64" i="92" s="1"/>
  <c r="J26" i="92"/>
  <c r="P47" i="92"/>
  <c r="N14" i="90"/>
  <c r="K68" i="92"/>
  <c r="K64" i="92" s="1"/>
  <c r="O31" i="92"/>
  <c r="P15" i="92"/>
  <c r="Q29" i="96"/>
  <c r="R29" i="96" s="1"/>
  <c r="R22" i="98"/>
  <c r="H68" i="92"/>
  <c r="H64" i="92" s="1"/>
  <c r="Y82" i="92"/>
  <c r="M68" i="92"/>
  <c r="M64" i="92" s="1"/>
  <c r="AG68" i="92" s="1"/>
  <c r="S16" i="92"/>
  <c r="U40" i="98"/>
  <c r="AB40" i="92"/>
  <c r="J17" i="90"/>
  <c r="P17" i="90" s="1"/>
  <c r="Y80" i="92"/>
  <c r="O45" i="92"/>
  <c r="X17" i="90"/>
  <c r="Y17" i="90" s="1"/>
  <c r="S47" i="92"/>
  <c r="O22" i="98"/>
  <c r="AB47" i="92"/>
  <c r="L78" i="92"/>
  <c r="R59" i="92"/>
  <c r="Q26" i="96" s="1"/>
  <c r="X15" i="90"/>
  <c r="Y15" i="90" s="1"/>
  <c r="AB20" i="90"/>
  <c r="AB16" i="92"/>
  <c r="K25" i="98"/>
  <c r="I10" i="96"/>
  <c r="O16" i="92"/>
  <c r="O48" i="92"/>
  <c r="V25" i="96"/>
  <c r="X25" i="96" s="1"/>
  <c r="S34" i="92"/>
  <c r="S48" i="92"/>
  <c r="O34" i="96"/>
  <c r="P37" i="92"/>
  <c r="G31" i="96"/>
  <c r="G30" i="96" s="1"/>
  <c r="T28" i="96"/>
  <c r="T27" i="96" s="1"/>
  <c r="T14" i="98" s="1"/>
  <c r="P34" i="92"/>
  <c r="T37" i="92"/>
  <c r="V37" i="92" s="1"/>
  <c r="T48" i="92"/>
  <c r="G14" i="96"/>
  <c r="G9" i="98" s="1"/>
  <c r="J23" i="96"/>
  <c r="P28" i="96"/>
  <c r="P27" i="96" s="1"/>
  <c r="P14" i="98" s="1"/>
  <c r="S54" i="92"/>
  <c r="H16" i="96"/>
  <c r="O88" i="92"/>
  <c r="S11" i="90"/>
  <c r="U26" i="92"/>
  <c r="U20" i="92" s="1"/>
  <c r="U69" i="92"/>
  <c r="U65" i="92" s="1"/>
  <c r="Y39" i="92"/>
  <c r="Y33" i="92"/>
  <c r="O74" i="92"/>
  <c r="AD14" i="92"/>
  <c r="J16" i="90"/>
  <c r="T77" i="92"/>
  <c r="S16" i="96" s="1"/>
  <c r="P14" i="92"/>
  <c r="R36" i="96"/>
  <c r="V20" i="90"/>
  <c r="AB53" i="92"/>
  <c r="M9" i="96"/>
  <c r="X24" i="96"/>
  <c r="V15" i="96"/>
  <c r="X15" i="96" s="1"/>
  <c r="H69" i="92"/>
  <c r="H65" i="92" s="1"/>
  <c r="U21" i="98"/>
  <c r="K27" i="92"/>
  <c r="AB31" i="92"/>
  <c r="N34" i="96"/>
  <c r="Q70" i="92"/>
  <c r="Q66" i="92" s="1"/>
  <c r="R20" i="98"/>
  <c r="N18" i="98"/>
  <c r="I25" i="92"/>
  <c r="I9" i="90" s="1"/>
  <c r="Y15" i="92"/>
  <c r="O11" i="90"/>
  <c r="N47" i="96"/>
  <c r="P51" i="92"/>
  <c r="Y35" i="92"/>
  <c r="W14" i="90"/>
  <c r="N21" i="98"/>
  <c r="G29" i="96"/>
  <c r="J27" i="92"/>
  <c r="K28" i="92"/>
  <c r="K22" i="92" s="1"/>
  <c r="Y76" i="92"/>
  <c r="S13" i="90"/>
  <c r="P77" i="92"/>
  <c r="P48" i="92"/>
  <c r="P46" i="92"/>
  <c r="H28" i="96"/>
  <c r="M59" i="92"/>
  <c r="L26" i="96" s="1"/>
  <c r="L21" i="96" s="1"/>
  <c r="G22" i="96"/>
  <c r="O22" i="96" s="1"/>
  <c r="N41" i="98"/>
  <c r="G9" i="96"/>
  <c r="Y49" i="92"/>
  <c r="AA37" i="96"/>
  <c r="P55" i="92"/>
  <c r="K39" i="96"/>
  <c r="T34" i="92"/>
  <c r="V34" i="92" s="1"/>
  <c r="Y61" i="92"/>
  <c r="K23" i="98"/>
  <c r="AB22" i="98"/>
  <c r="P35" i="92"/>
  <c r="L39" i="96"/>
  <c r="L17" i="90"/>
  <c r="O17" i="90" s="1"/>
  <c r="L23" i="98"/>
  <c r="P80" i="92"/>
  <c r="L25" i="98"/>
  <c r="V27" i="96"/>
  <c r="V14" i="98" s="1"/>
  <c r="O55" i="92"/>
  <c r="H31" i="96"/>
  <c r="H30" i="96" s="1"/>
  <c r="H15" i="98" s="1"/>
  <c r="N35" i="96"/>
  <c r="O35" i="96"/>
  <c r="M23" i="98"/>
  <c r="O86" i="92"/>
  <c r="Q58" i="92"/>
  <c r="N39" i="98"/>
  <c r="Z33" i="96"/>
  <c r="O39" i="98"/>
  <c r="K59" i="92"/>
  <c r="R15" i="96"/>
  <c r="N59" i="92"/>
  <c r="M26" i="96" s="1"/>
  <c r="X37" i="96"/>
  <c r="X28" i="96"/>
  <c r="AA34" i="96"/>
  <c r="U43" i="98"/>
  <c r="X10" i="96"/>
  <c r="U41" i="98"/>
  <c r="AF35" i="92"/>
  <c r="O94" i="92"/>
  <c r="X33" i="96"/>
  <c r="R33" i="96"/>
  <c r="O57" i="92"/>
  <c r="L40" i="96"/>
  <c r="X39" i="98"/>
  <c r="O96" i="92"/>
  <c r="R19" i="98"/>
  <c r="R21" i="98"/>
  <c r="AB82" i="92"/>
  <c r="S12" i="92"/>
  <c r="O43" i="98"/>
  <c r="R22" i="96"/>
  <c r="U22" i="98"/>
  <c r="J25" i="92"/>
  <c r="J9" i="90" s="1"/>
  <c r="O33" i="92"/>
  <c r="V24" i="98"/>
  <c r="S31" i="96"/>
  <c r="S30" i="96" s="1"/>
  <c r="K17" i="90"/>
  <c r="R39" i="98"/>
  <c r="I16" i="96"/>
  <c r="K24" i="98"/>
  <c r="P10" i="90"/>
  <c r="O18" i="96"/>
  <c r="I17" i="96"/>
  <c r="I10" i="98" s="1"/>
  <c r="O10" i="98" s="1"/>
  <c r="L16" i="96"/>
  <c r="L14" i="96" s="1"/>
  <c r="L9" i="98" s="1"/>
  <c r="S20" i="90"/>
  <c r="AB11" i="92"/>
  <c r="AB32" i="92"/>
  <c r="N25" i="92"/>
  <c r="AB72" i="92"/>
  <c r="AB60" i="92"/>
  <c r="R40" i="98"/>
  <c r="X22" i="96"/>
  <c r="Y41" i="92"/>
  <c r="X41" i="98"/>
  <c r="R43" i="98"/>
  <c r="X38" i="96"/>
  <c r="S12" i="90"/>
  <c r="M26" i="92"/>
  <c r="J16" i="96"/>
  <c r="J14" i="96" s="1"/>
  <c r="J9" i="98" s="1"/>
  <c r="K69" i="92"/>
  <c r="K65" i="92" s="1"/>
  <c r="I10" i="92"/>
  <c r="P10" i="92" s="1"/>
  <c r="G23" i="96"/>
  <c r="N23" i="96" s="1"/>
  <c r="O39" i="92"/>
  <c r="P39" i="92"/>
  <c r="K24" i="96"/>
  <c r="AA24" i="96" s="1"/>
  <c r="O47" i="92"/>
  <c r="G25" i="96"/>
  <c r="O25" i="96" s="1"/>
  <c r="P53" i="92"/>
  <c r="P54" i="92"/>
  <c r="J61" i="92"/>
  <c r="R8" i="92"/>
  <c r="S14" i="92"/>
  <c r="Q9" i="96"/>
  <c r="R9" i="96" s="1"/>
  <c r="S46" i="92"/>
  <c r="U25" i="92"/>
  <c r="U9" i="90" s="1"/>
  <c r="U10" i="90"/>
  <c r="AB37" i="92"/>
  <c r="X22" i="90"/>
  <c r="Y22" i="90" s="1"/>
  <c r="AB23" i="90"/>
  <c r="X57" i="92"/>
  <c r="Y86" i="92"/>
  <c r="J69" i="92"/>
  <c r="J65" i="92" s="1"/>
  <c r="AD69" i="92" s="1"/>
  <c r="P81" i="92"/>
  <c r="O81" i="92"/>
  <c r="X48" i="96"/>
  <c r="V41" i="96"/>
  <c r="V25" i="98"/>
  <c r="R38" i="96"/>
  <c r="O36" i="96"/>
  <c r="O18" i="98"/>
  <c r="V41" i="92"/>
  <c r="V39" i="96"/>
  <c r="O87" i="92"/>
  <c r="Z36" i="96"/>
  <c r="P41" i="92"/>
  <c r="V16" i="96"/>
  <c r="W69" i="92"/>
  <c r="W65" i="92" s="1"/>
  <c r="AK69" i="92" s="1"/>
  <c r="AB80" i="92"/>
  <c r="N76" i="92"/>
  <c r="AB76" i="92" s="1"/>
  <c r="N17" i="90"/>
  <c r="O80" i="92"/>
  <c r="O41" i="92"/>
  <c r="S23" i="90"/>
  <c r="O40" i="98"/>
  <c r="O21" i="98"/>
  <c r="R35" i="96"/>
  <c r="I17" i="90"/>
  <c r="M58" i="92"/>
  <c r="AB81" i="92"/>
  <c r="X19" i="90"/>
  <c r="AB33" i="92"/>
  <c r="W25" i="98"/>
  <c r="W17" i="90"/>
  <c r="N11" i="90"/>
  <c r="AB11" i="90" s="1"/>
  <c r="J58" i="92"/>
  <c r="P87" i="92"/>
  <c r="T45" i="92"/>
  <c r="V45" i="92" s="1"/>
  <c r="S49" i="92"/>
  <c r="W68" i="92"/>
  <c r="W64" i="92" s="1"/>
  <c r="AK68" i="92" s="1"/>
  <c r="O82" i="92"/>
  <c r="U12" i="90"/>
  <c r="U38" i="96"/>
  <c r="U59" i="92"/>
  <c r="T31" i="96"/>
  <c r="L27" i="92"/>
  <c r="O35" i="92"/>
  <c r="N36" i="96"/>
  <c r="N38" i="96"/>
  <c r="AE26" i="92"/>
  <c r="AE20" i="92" s="1"/>
  <c r="Z35" i="96"/>
  <c r="L25" i="92"/>
  <c r="X19" i="98"/>
  <c r="AB21" i="98"/>
  <c r="N40" i="98"/>
  <c r="N42" i="98"/>
  <c r="P94" i="92"/>
  <c r="R24" i="96"/>
  <c r="O41" i="98"/>
  <c r="P12" i="92"/>
  <c r="U35" i="96"/>
  <c r="U20" i="98"/>
  <c r="O49" i="92"/>
  <c r="AB20" i="98"/>
  <c r="X34" i="96"/>
  <c r="O33" i="96"/>
  <c r="O42" i="98"/>
  <c r="T33" i="92"/>
  <c r="N69" i="92"/>
  <c r="N65" i="92" s="1"/>
  <c r="AH69" i="92" s="1"/>
  <c r="M16" i="96"/>
  <c r="M14" i="96" s="1"/>
  <c r="M9" i="98" s="1"/>
  <c r="AA18" i="98"/>
  <c r="R37" i="96"/>
  <c r="H21" i="96"/>
  <c r="H13" i="98" s="1"/>
  <c r="M14" i="90"/>
  <c r="X36" i="96"/>
  <c r="P99" i="92"/>
  <c r="S10" i="92"/>
  <c r="I58" i="92"/>
  <c r="R28" i="96"/>
  <c r="R41" i="98"/>
  <c r="S22" i="90"/>
  <c r="X43" i="98"/>
  <c r="Y97" i="92"/>
  <c r="X40" i="98"/>
  <c r="AE69" i="92"/>
  <c r="AE65" i="92" s="1"/>
  <c r="Y94" i="92"/>
  <c r="O100" i="92"/>
  <c r="Y99" i="92"/>
  <c r="Y95" i="92"/>
  <c r="Y100" i="92"/>
  <c r="AB10" i="92"/>
  <c r="Y98" i="92"/>
  <c r="AB8" i="92"/>
  <c r="AB77" i="92"/>
  <c r="T11" i="92"/>
  <c r="R43" i="96"/>
  <c r="U37" i="96"/>
  <c r="AE27" i="92"/>
  <c r="AE21" i="92" s="1"/>
  <c r="X46" i="96"/>
  <c r="X42" i="98"/>
  <c r="O77" i="92"/>
  <c r="K16" i="96"/>
  <c r="W16" i="96"/>
  <c r="X69" i="92"/>
  <c r="S57" i="92"/>
  <c r="R14" i="90"/>
  <c r="S14" i="90" s="1"/>
  <c r="T78" i="92"/>
  <c r="V78" i="92" s="1"/>
  <c r="I29" i="96"/>
  <c r="I27" i="96" s="1"/>
  <c r="O76" i="92"/>
  <c r="L15" i="90"/>
  <c r="O15" i="90" s="1"/>
  <c r="Y77" i="92"/>
  <c r="I15" i="90"/>
  <c r="P15" i="90" s="1"/>
  <c r="H29" i="96"/>
  <c r="P78" i="92"/>
  <c r="I70" i="92"/>
  <c r="I66" i="92" s="1"/>
  <c r="G26" i="96"/>
  <c r="O26" i="96" s="1"/>
  <c r="P59" i="92"/>
  <c r="O19" i="90"/>
  <c r="P96" i="92"/>
  <c r="Y96" i="92"/>
  <c r="R11" i="96"/>
  <c r="J59" i="92"/>
  <c r="U42" i="98"/>
  <c r="X22" i="98"/>
  <c r="V22" i="90"/>
  <c r="X35" i="96"/>
  <c r="O17" i="98"/>
  <c r="X18" i="98"/>
  <c r="P95" i="92"/>
  <c r="S16" i="90"/>
  <c r="S86" i="92"/>
  <c r="P97" i="92"/>
  <c r="K18" i="96"/>
  <c r="Q59" i="92"/>
  <c r="V12" i="92"/>
  <c r="S43" i="96"/>
  <c r="U43" i="96" s="1"/>
  <c r="N17" i="98"/>
  <c r="AA19" i="98"/>
  <c r="P100" i="92"/>
  <c r="AA38" i="96"/>
  <c r="P88" i="92"/>
  <c r="O59" i="92"/>
  <c r="V49" i="92"/>
  <c r="R25" i="92"/>
  <c r="X25" i="92"/>
  <c r="Q25" i="92"/>
  <c r="W27" i="92"/>
  <c r="T52" i="92"/>
  <c r="V55" i="92"/>
  <c r="T76" i="92"/>
  <c r="J15" i="90"/>
  <c r="J68" i="92"/>
  <c r="L48" i="96"/>
  <c r="O38" i="96"/>
  <c r="Z38" i="96"/>
  <c r="P49" i="92"/>
  <c r="S41" i="92"/>
  <c r="AA22" i="96"/>
  <c r="W40" i="96"/>
  <c r="AB13" i="90"/>
  <c r="M41" i="96"/>
  <c r="M25" i="98"/>
  <c r="L29" i="96"/>
  <c r="M70" i="92"/>
  <c r="M66" i="92" s="1"/>
  <c r="AG70" i="92" s="1"/>
  <c r="P98" i="92"/>
  <c r="O98" i="92"/>
  <c r="W24" i="98"/>
  <c r="O22" i="90"/>
  <c r="AA35" i="96"/>
  <c r="AA36" i="96"/>
  <c r="N46" i="96"/>
  <c r="Y23" i="90"/>
  <c r="W43" i="96"/>
  <c r="X43" i="96" s="1"/>
  <c r="Y12" i="92"/>
  <c r="W59" i="92"/>
  <c r="V31" i="96"/>
  <c r="V30" i="96" s="1"/>
  <c r="V15" i="98" s="1"/>
  <c r="AA17" i="98"/>
  <c r="X17" i="98"/>
  <c r="X21" i="98"/>
  <c r="AA21" i="98"/>
  <c r="N33" i="96"/>
  <c r="AA33" i="96"/>
  <c r="AA22" i="98"/>
  <c r="N22" i="98"/>
  <c r="N37" i="96"/>
  <c r="O37" i="96"/>
  <c r="Z37" i="96"/>
  <c r="K43" i="96"/>
  <c r="N43" i="96" s="1"/>
  <c r="O24" i="96"/>
  <c r="H43" i="96"/>
  <c r="O43" i="96" s="1"/>
  <c r="N58" i="92"/>
  <c r="M18" i="96"/>
  <c r="M17" i="96" s="1"/>
  <c r="M10" i="98" s="1"/>
  <c r="I22" i="90"/>
  <c r="P22" i="90" s="1"/>
  <c r="P23" i="90"/>
  <c r="I30" i="96"/>
  <c r="S55" i="92"/>
  <c r="P76" i="92"/>
  <c r="K31" i="96"/>
  <c r="P57" i="92"/>
  <c r="X58" i="92"/>
  <c r="W18" i="96"/>
  <c r="T8" i="96"/>
  <c r="T14" i="96"/>
  <c r="Q18" i="96"/>
  <c r="R58" i="92"/>
  <c r="S87" i="92"/>
  <c r="G18" i="96"/>
  <c r="H58" i="92"/>
  <c r="T18" i="96"/>
  <c r="I8" i="92"/>
  <c r="T14" i="92"/>
  <c r="T39" i="92"/>
  <c r="I27" i="92"/>
  <c r="J28" i="92"/>
  <c r="Y88" i="92" l="1"/>
  <c r="N70" i="92"/>
  <c r="N66" i="92" s="1"/>
  <c r="AH70" i="92" s="1"/>
  <c r="J11" i="96"/>
  <c r="V18" i="96"/>
  <c r="V17" i="96" s="1"/>
  <c r="V10" i="98" s="1"/>
  <c r="I26" i="92"/>
  <c r="X68" i="92"/>
  <c r="X64" i="92" s="1"/>
  <c r="AL68" i="92" s="1"/>
  <c r="AB74" i="92"/>
  <c r="K70" i="92"/>
  <c r="K66" i="92" s="1"/>
  <c r="AD14" i="98" s="1"/>
  <c r="Y48" i="92"/>
  <c r="I69" i="92"/>
  <c r="I65" i="92" s="1"/>
  <c r="G11" i="96"/>
  <c r="O11" i="96" s="1"/>
  <c r="H26" i="92"/>
  <c r="AB57" i="92"/>
  <c r="T54" i="92"/>
  <c r="Y31" i="92"/>
  <c r="T73" i="92"/>
  <c r="V73" i="92" s="1"/>
  <c r="AE25" i="92"/>
  <c r="AE19" i="92" s="1"/>
  <c r="AA20" i="98"/>
  <c r="O12" i="90"/>
  <c r="AB17" i="98"/>
  <c r="AE68" i="92"/>
  <c r="AE64" i="92" s="1"/>
  <c r="N28" i="92"/>
  <c r="N22" i="92" s="1"/>
  <c r="M28" i="92"/>
  <c r="M29" i="92" s="1"/>
  <c r="H14" i="90"/>
  <c r="Q22" i="92"/>
  <c r="AB9" i="92"/>
  <c r="Q16" i="96"/>
  <c r="S77" i="92"/>
  <c r="R27" i="92"/>
  <c r="M27" i="92"/>
  <c r="P86" i="92"/>
  <c r="P73" i="92"/>
  <c r="H70" i="92"/>
  <c r="H66" i="92" s="1"/>
  <c r="T22" i="96"/>
  <c r="H9" i="96"/>
  <c r="T38" i="92"/>
  <c r="T53" i="92"/>
  <c r="L26" i="92"/>
  <c r="N9" i="96"/>
  <c r="T74" i="92"/>
  <c r="S28" i="96" s="1"/>
  <c r="Z28" i="96" s="1"/>
  <c r="N26" i="92"/>
  <c r="P38" i="92"/>
  <c r="Y78" i="92"/>
  <c r="T32" i="92"/>
  <c r="U16" i="90"/>
  <c r="Q68" i="92"/>
  <c r="Q64" i="92" s="1"/>
  <c r="W29" i="96"/>
  <c r="X29" i="96" s="1"/>
  <c r="T31" i="92"/>
  <c r="AF31" i="92" s="1"/>
  <c r="W31" i="96"/>
  <c r="W30" i="96" s="1"/>
  <c r="H14" i="96"/>
  <c r="H9" i="98" s="1"/>
  <c r="T47" i="92"/>
  <c r="S24" i="96" s="1"/>
  <c r="K15" i="96"/>
  <c r="N15" i="96" s="1"/>
  <c r="Y10" i="90"/>
  <c r="O32" i="92"/>
  <c r="I68" i="92"/>
  <c r="I64" i="92" s="1"/>
  <c r="H25" i="92"/>
  <c r="H19" i="92" s="1"/>
  <c r="V23" i="90"/>
  <c r="AB39" i="92"/>
  <c r="AB34" i="92"/>
  <c r="S60" i="92"/>
  <c r="T57" i="92"/>
  <c r="V57" i="92" s="1"/>
  <c r="Q12" i="96"/>
  <c r="R12" i="96" s="1"/>
  <c r="AA23" i="96"/>
  <c r="M25" i="92"/>
  <c r="M9" i="90" s="1"/>
  <c r="T72" i="92"/>
  <c r="AF72" i="92" s="1"/>
  <c r="W12" i="90"/>
  <c r="Y12" i="90" s="1"/>
  <c r="X16" i="90"/>
  <c r="AB15" i="92"/>
  <c r="AB45" i="92"/>
  <c r="H13" i="90"/>
  <c r="P13" i="90" s="1"/>
  <c r="P15" i="96"/>
  <c r="P14" i="96" s="1"/>
  <c r="P9" i="98" s="1"/>
  <c r="P72" i="92"/>
  <c r="O8" i="92"/>
  <c r="H9" i="92"/>
  <c r="T9" i="92" s="1"/>
  <c r="P16" i="92"/>
  <c r="X27" i="92"/>
  <c r="X21" i="92" s="1"/>
  <c r="O34" i="92"/>
  <c r="AF87" i="92"/>
  <c r="K25" i="92"/>
  <c r="N27" i="92"/>
  <c r="T40" i="92"/>
  <c r="AB46" i="92"/>
  <c r="R26" i="92"/>
  <c r="K58" i="92"/>
  <c r="T15" i="92"/>
  <c r="AF15" i="92" s="1"/>
  <c r="M21" i="96"/>
  <c r="M13" i="98" s="1"/>
  <c r="M12" i="98" s="1"/>
  <c r="AG12" i="98" s="1"/>
  <c r="V48" i="92"/>
  <c r="O14" i="92"/>
  <c r="T16" i="92"/>
  <c r="Q26" i="92"/>
  <c r="L68" i="92"/>
  <c r="S15" i="92"/>
  <c r="L14" i="90"/>
  <c r="Y46" i="92"/>
  <c r="Y8" i="92"/>
  <c r="X8" i="90"/>
  <c r="Y8" i="90" s="1"/>
  <c r="L16" i="90"/>
  <c r="O16" i="90" s="1"/>
  <c r="W28" i="92"/>
  <c r="R28" i="92"/>
  <c r="W26" i="92"/>
  <c r="W20" i="92" s="1"/>
  <c r="X26" i="92"/>
  <c r="X28" i="92"/>
  <c r="AB28" i="92" s="1"/>
  <c r="O47" i="96"/>
  <c r="R41" i="96"/>
  <c r="R47" i="96"/>
  <c r="Q30" i="96"/>
  <c r="Q15" i="98" s="1"/>
  <c r="R15" i="98" s="1"/>
  <c r="P65" i="92"/>
  <c r="AF9" i="98"/>
  <c r="P16" i="90"/>
  <c r="P61" i="92"/>
  <c r="J40" i="96"/>
  <c r="AA40" i="96" s="1"/>
  <c r="P39" i="96"/>
  <c r="U21" i="92"/>
  <c r="I41" i="96"/>
  <c r="X9" i="96"/>
  <c r="P25" i="98"/>
  <c r="Q29" i="92"/>
  <c r="Q23" i="92" s="1"/>
  <c r="AA10" i="96"/>
  <c r="G23" i="98"/>
  <c r="S68" i="92"/>
  <c r="AB16" i="90"/>
  <c r="J41" i="96"/>
  <c r="AA41" i="96" s="1"/>
  <c r="I39" i="96"/>
  <c r="Y66" i="92"/>
  <c r="O46" i="96"/>
  <c r="Y70" i="92"/>
  <c r="AL70" i="92"/>
  <c r="G40" i="96"/>
  <c r="O40" i="96" s="1"/>
  <c r="T23" i="98"/>
  <c r="J23" i="98"/>
  <c r="AA28" i="96"/>
  <c r="Y16" i="90"/>
  <c r="P23" i="98"/>
  <c r="T40" i="96"/>
  <c r="J45" i="96"/>
  <c r="AB22" i="90"/>
  <c r="T25" i="98"/>
  <c r="T39" i="96"/>
  <c r="O25" i="98"/>
  <c r="Q25" i="98"/>
  <c r="P24" i="98"/>
  <c r="R24" i="98" s="1"/>
  <c r="Q23" i="98"/>
  <c r="X41" i="96"/>
  <c r="R48" i="96"/>
  <c r="Q40" i="96"/>
  <c r="R40" i="96" s="1"/>
  <c r="Q39" i="96"/>
  <c r="Q45" i="96"/>
  <c r="R45" i="96" s="1"/>
  <c r="H19" i="90"/>
  <c r="I23" i="98"/>
  <c r="G41" i="96"/>
  <c r="N41" i="96" s="1"/>
  <c r="J46" i="96"/>
  <c r="R19" i="90"/>
  <c r="J48" i="96"/>
  <c r="U19" i="90"/>
  <c r="R46" i="96"/>
  <c r="S45" i="96"/>
  <c r="S25" i="98"/>
  <c r="H41" i="96"/>
  <c r="H39" i="96"/>
  <c r="W23" i="98"/>
  <c r="X23" i="98" s="1"/>
  <c r="G45" i="96"/>
  <c r="O45" i="96" s="1"/>
  <c r="G39" i="96"/>
  <c r="H24" i="98"/>
  <c r="O24" i="98" s="1"/>
  <c r="Q19" i="90"/>
  <c r="H23" i="98"/>
  <c r="J39" i="96"/>
  <c r="AA39" i="96" s="1"/>
  <c r="N24" i="96"/>
  <c r="U19" i="92"/>
  <c r="I14" i="96"/>
  <c r="I9" i="98" s="1"/>
  <c r="AC9" i="98" s="1"/>
  <c r="Q27" i="96"/>
  <c r="Q14" i="98" s="1"/>
  <c r="AA15" i="96"/>
  <c r="U31" i="96"/>
  <c r="S15" i="96"/>
  <c r="Z15" i="96" s="1"/>
  <c r="AJ14" i="98"/>
  <c r="P12" i="90"/>
  <c r="O31" i="96"/>
  <c r="Y68" i="92"/>
  <c r="Y64" i="92"/>
  <c r="U29" i="92"/>
  <c r="U23" i="92" s="1"/>
  <c r="AF77" i="92"/>
  <c r="AF14" i="96"/>
  <c r="V77" i="92"/>
  <c r="I20" i="92"/>
  <c r="H29" i="92"/>
  <c r="H23" i="92" s="1"/>
  <c r="W19" i="92"/>
  <c r="X31" i="96"/>
  <c r="S29" i="96"/>
  <c r="S27" i="96" s="1"/>
  <c r="N23" i="98"/>
  <c r="I19" i="90"/>
  <c r="P19" i="90" s="1"/>
  <c r="O13" i="90"/>
  <c r="AF34" i="92"/>
  <c r="AJ27" i="96"/>
  <c r="V72" i="92"/>
  <c r="O61" i="92"/>
  <c r="V15" i="92"/>
  <c r="O10" i="96"/>
  <c r="O17" i="96"/>
  <c r="AG27" i="96"/>
  <c r="N10" i="96"/>
  <c r="AA9" i="96"/>
  <c r="AD14" i="96"/>
  <c r="P66" i="92"/>
  <c r="V8" i="96"/>
  <c r="AB10" i="98"/>
  <c r="AA11" i="96"/>
  <c r="AD9" i="98"/>
  <c r="V47" i="92"/>
  <c r="AF47" i="92"/>
  <c r="Z31" i="96"/>
  <c r="Z30" i="96"/>
  <c r="X39" i="96"/>
  <c r="O16" i="96"/>
  <c r="N40" i="96"/>
  <c r="N45" i="96"/>
  <c r="S11" i="96"/>
  <c r="K29" i="92"/>
  <c r="K23" i="92" s="1"/>
  <c r="N39" i="96"/>
  <c r="N29" i="92"/>
  <c r="N23" i="92" s="1"/>
  <c r="S66" i="92"/>
  <c r="O9" i="98"/>
  <c r="O28" i="96"/>
  <c r="G27" i="96"/>
  <c r="G14" i="98" s="1"/>
  <c r="X25" i="98"/>
  <c r="O9" i="96"/>
  <c r="AB59" i="92"/>
  <c r="O78" i="92"/>
  <c r="L70" i="92"/>
  <c r="AB70" i="92" s="1"/>
  <c r="N22" i="96"/>
  <c r="I19" i="92"/>
  <c r="P19" i="92" s="1"/>
  <c r="V74" i="92"/>
  <c r="S28" i="92"/>
  <c r="Q21" i="96"/>
  <c r="Q13" i="98" s="1"/>
  <c r="P14" i="90"/>
  <c r="N25" i="96"/>
  <c r="AF74" i="92"/>
  <c r="AF48" i="92"/>
  <c r="K29" i="96"/>
  <c r="N29" i="96" s="1"/>
  <c r="H13" i="96"/>
  <c r="H8" i="96" s="1"/>
  <c r="H8" i="98" s="1"/>
  <c r="W27" i="96"/>
  <c r="AK27" i="96" s="1"/>
  <c r="AF78" i="92"/>
  <c r="Y27" i="92"/>
  <c r="AB78" i="92"/>
  <c r="T11" i="90"/>
  <c r="V11" i="90" s="1"/>
  <c r="S70" i="92"/>
  <c r="U28" i="96"/>
  <c r="Z24" i="96"/>
  <c r="U24" i="96"/>
  <c r="K21" i="96"/>
  <c r="K13" i="98" s="1"/>
  <c r="O28" i="92"/>
  <c r="L22" i="92"/>
  <c r="L23" i="92" s="1"/>
  <c r="O69" i="92"/>
  <c r="V14" i="96"/>
  <c r="V46" i="92"/>
  <c r="AG14" i="98"/>
  <c r="AF37" i="92"/>
  <c r="N21" i="92"/>
  <c r="S65" i="92"/>
  <c r="G21" i="96"/>
  <c r="G13" i="98" s="1"/>
  <c r="O13" i="98" s="1"/>
  <c r="O29" i="96"/>
  <c r="T26" i="96"/>
  <c r="T21" i="96" s="1"/>
  <c r="T20" i="96" s="1"/>
  <c r="N24" i="98"/>
  <c r="AA25" i="98"/>
  <c r="X14" i="90"/>
  <c r="Y14" i="90" s="1"/>
  <c r="Y57" i="92"/>
  <c r="AG14" i="96"/>
  <c r="P69" i="92"/>
  <c r="P13" i="96"/>
  <c r="P8" i="96" s="1"/>
  <c r="P7" i="96" s="1"/>
  <c r="J26" i="96"/>
  <c r="K21" i="92"/>
  <c r="P64" i="92"/>
  <c r="T30" i="96"/>
  <c r="U30" i="96" s="1"/>
  <c r="AB17" i="90"/>
  <c r="T10" i="92"/>
  <c r="AF10" i="92" s="1"/>
  <c r="O14" i="96"/>
  <c r="O23" i="96"/>
  <c r="H27" i="96"/>
  <c r="H20" i="96" s="1"/>
  <c r="J19" i="92"/>
  <c r="K19" i="92"/>
  <c r="K9" i="90"/>
  <c r="S69" i="92"/>
  <c r="AG9" i="98"/>
  <c r="AA16" i="96"/>
  <c r="M22" i="92"/>
  <c r="AB26" i="92"/>
  <c r="L20" i="92"/>
  <c r="N19" i="92"/>
  <c r="N9" i="90"/>
  <c r="S41" i="96"/>
  <c r="AK21" i="96"/>
  <c r="W13" i="98"/>
  <c r="AK13" i="98" s="1"/>
  <c r="N25" i="98"/>
  <c r="AF60" i="92"/>
  <c r="T61" i="92"/>
  <c r="AF61" i="92" s="1"/>
  <c r="AF33" i="92"/>
  <c r="V33" i="92"/>
  <c r="S22" i="96"/>
  <c r="L21" i="92"/>
  <c r="O21" i="92" s="1"/>
  <c r="O27" i="92"/>
  <c r="K19" i="90"/>
  <c r="AB19" i="90" s="1"/>
  <c r="I13" i="96"/>
  <c r="I8" i="96" s="1"/>
  <c r="J20" i="92"/>
  <c r="L13" i="96"/>
  <c r="L8" i="96" s="1"/>
  <c r="L8" i="98" s="1"/>
  <c r="M20" i="92"/>
  <c r="P28" i="92"/>
  <c r="I22" i="92"/>
  <c r="I23" i="92" s="1"/>
  <c r="L19" i="92"/>
  <c r="O19" i="92" s="1"/>
  <c r="L9" i="90"/>
  <c r="S24" i="98"/>
  <c r="S40" i="96"/>
  <c r="S47" i="96"/>
  <c r="AF45" i="92"/>
  <c r="T12" i="90"/>
  <c r="V12" i="90" s="1"/>
  <c r="W15" i="98"/>
  <c r="X15" i="98" s="1"/>
  <c r="X30" i="96"/>
  <c r="J14" i="90"/>
  <c r="AF54" i="92"/>
  <c r="V54" i="92"/>
  <c r="AF32" i="92"/>
  <c r="V32" i="92"/>
  <c r="Q14" i="96"/>
  <c r="R16" i="96"/>
  <c r="P9" i="92"/>
  <c r="O9" i="92"/>
  <c r="V31" i="92"/>
  <c r="S9" i="96"/>
  <c r="Z9" i="96" s="1"/>
  <c r="N15" i="90"/>
  <c r="AB15" i="90" s="1"/>
  <c r="N68" i="92"/>
  <c r="N64" i="92" s="1"/>
  <c r="R8" i="90"/>
  <c r="S8" i="92"/>
  <c r="AF16" i="92"/>
  <c r="V16" i="92"/>
  <c r="K20" i="92"/>
  <c r="J13" i="96"/>
  <c r="J8" i="96" s="1"/>
  <c r="AF51" i="92"/>
  <c r="V51" i="92"/>
  <c r="T13" i="90"/>
  <c r="V13" i="90" s="1"/>
  <c r="M21" i="92"/>
  <c r="AF21" i="96" s="1"/>
  <c r="AB27" i="92"/>
  <c r="O14" i="90"/>
  <c r="H9" i="90"/>
  <c r="P25" i="92"/>
  <c r="O25" i="92"/>
  <c r="V11" i="92"/>
  <c r="AF11" i="92"/>
  <c r="N26" i="96"/>
  <c r="S27" i="92"/>
  <c r="R21" i="92"/>
  <c r="N18" i="96"/>
  <c r="K17" i="96"/>
  <c r="L64" i="92"/>
  <c r="O68" i="92"/>
  <c r="AF53" i="92"/>
  <c r="S25" i="96"/>
  <c r="V53" i="92"/>
  <c r="X65" i="92"/>
  <c r="Y69" i="92"/>
  <c r="AB69" i="92"/>
  <c r="W14" i="96"/>
  <c r="X16" i="96"/>
  <c r="AF52" i="92"/>
  <c r="V52" i="92"/>
  <c r="S12" i="96"/>
  <c r="AF9" i="92"/>
  <c r="V9" i="92"/>
  <c r="Q19" i="92"/>
  <c r="Q9" i="90"/>
  <c r="S23" i="98"/>
  <c r="S39" i="96"/>
  <c r="P70" i="92"/>
  <c r="N16" i="96"/>
  <c r="K14" i="96"/>
  <c r="S26" i="92"/>
  <c r="Q20" i="92"/>
  <c r="T59" i="92"/>
  <c r="I26" i="96"/>
  <c r="I21" i="96" s="1"/>
  <c r="I20" i="96" s="1"/>
  <c r="AC20" i="96" s="1"/>
  <c r="J21" i="92"/>
  <c r="U16" i="96"/>
  <c r="Z16" i="96"/>
  <c r="X9" i="90"/>
  <c r="AB25" i="92"/>
  <c r="X19" i="92"/>
  <c r="Y25" i="92"/>
  <c r="R19" i="92"/>
  <c r="R9" i="90"/>
  <c r="S25" i="92"/>
  <c r="P26" i="96"/>
  <c r="Q21" i="92"/>
  <c r="S59" i="92"/>
  <c r="W13" i="96"/>
  <c r="X20" i="92"/>
  <c r="Y58" i="92"/>
  <c r="AB58" i="92"/>
  <c r="S48" i="96"/>
  <c r="U48" i="96" s="1"/>
  <c r="J64" i="92"/>
  <c r="P68" i="92"/>
  <c r="I14" i="98"/>
  <c r="AC14" i="98" s="1"/>
  <c r="AC27" i="96"/>
  <c r="J29" i="92"/>
  <c r="J22" i="92"/>
  <c r="AF57" i="92"/>
  <c r="T14" i="90"/>
  <c r="V14" i="90" s="1"/>
  <c r="O48" i="96"/>
  <c r="M13" i="96"/>
  <c r="M8" i="96" s="1"/>
  <c r="N20" i="92"/>
  <c r="AF76" i="92"/>
  <c r="T68" i="92"/>
  <c r="V76" i="92"/>
  <c r="T15" i="90"/>
  <c r="V15" i="90" s="1"/>
  <c r="AE22" i="92"/>
  <c r="AE23" i="92" s="1"/>
  <c r="I21" i="92"/>
  <c r="P21" i="92" s="1"/>
  <c r="P27" i="92"/>
  <c r="T9" i="98"/>
  <c r="U46" i="96"/>
  <c r="Z46" i="96"/>
  <c r="AF39" i="92"/>
  <c r="T27" i="92"/>
  <c r="S23" i="96"/>
  <c r="V39" i="92"/>
  <c r="U18" i="96"/>
  <c r="T17" i="96"/>
  <c r="U17" i="96" s="1"/>
  <c r="G13" i="96"/>
  <c r="T58" i="92"/>
  <c r="P58" i="92"/>
  <c r="O58" i="92"/>
  <c r="N31" i="96"/>
  <c r="K30" i="96"/>
  <c r="X24" i="98"/>
  <c r="AA24" i="98"/>
  <c r="L27" i="96"/>
  <c r="L20" i="96" s="1"/>
  <c r="AF20" i="96" s="1"/>
  <c r="AF40" i="92"/>
  <c r="T28" i="92"/>
  <c r="T29" i="92" s="1"/>
  <c r="V40" i="92"/>
  <c r="P26" i="92"/>
  <c r="H20" i="92"/>
  <c r="O26" i="92"/>
  <c r="Z18" i="96"/>
  <c r="G17" i="96"/>
  <c r="Z17" i="96" s="1"/>
  <c r="R30" i="96"/>
  <c r="T26" i="92"/>
  <c r="S10" i="96"/>
  <c r="V38" i="92"/>
  <c r="AF38" i="92"/>
  <c r="T8" i="98"/>
  <c r="T7" i="96"/>
  <c r="V26" i="96"/>
  <c r="Y59" i="92"/>
  <c r="W21" i="92"/>
  <c r="Y21" i="92" s="1"/>
  <c r="X40" i="96"/>
  <c r="L13" i="98"/>
  <c r="AF14" i="92"/>
  <c r="T16" i="90"/>
  <c r="V16" i="90" s="1"/>
  <c r="V14" i="92"/>
  <c r="Y19" i="90"/>
  <c r="R18" i="96"/>
  <c r="Q17" i="96"/>
  <c r="T8" i="92"/>
  <c r="I8" i="90"/>
  <c r="P8" i="92"/>
  <c r="Q13" i="96"/>
  <c r="S58" i="92"/>
  <c r="R20" i="92"/>
  <c r="X18" i="96"/>
  <c r="W17" i="96"/>
  <c r="I15" i="98"/>
  <c r="O30" i="96"/>
  <c r="S64" i="92"/>
  <c r="T25" i="92" l="1"/>
  <c r="AF25" i="92" s="1"/>
  <c r="T69" i="92"/>
  <c r="T65" i="92" s="1"/>
  <c r="AD27" i="96"/>
  <c r="M19" i="92"/>
  <c r="T10" i="90"/>
  <c r="V10" i="90" s="1"/>
  <c r="AF73" i="92"/>
  <c r="T70" i="92"/>
  <c r="AF70" i="92" s="1"/>
  <c r="AB8" i="90"/>
  <c r="M20" i="96"/>
  <c r="AG20" i="96" s="1"/>
  <c r="AG13" i="98"/>
  <c r="AJ8" i="96"/>
  <c r="X22" i="92"/>
  <c r="Y28" i="92"/>
  <c r="X29" i="92"/>
  <c r="W29" i="92"/>
  <c r="W22" i="92"/>
  <c r="Y26" i="92"/>
  <c r="R29" i="92"/>
  <c r="R22" i="92"/>
  <c r="S22" i="92" s="1"/>
  <c r="S19" i="90"/>
  <c r="R23" i="98"/>
  <c r="R39" i="96"/>
  <c r="R25" i="98"/>
  <c r="R27" i="96"/>
  <c r="O23" i="98"/>
  <c r="W20" i="96"/>
  <c r="AK20" i="96" s="1"/>
  <c r="S14" i="96"/>
  <c r="U14" i="96" s="1"/>
  <c r="T66" i="92"/>
  <c r="AF66" i="92" s="1"/>
  <c r="U25" i="98"/>
  <c r="AC14" i="96"/>
  <c r="V8" i="98"/>
  <c r="AJ8" i="98" s="1"/>
  <c r="O39" i="96"/>
  <c r="O41" i="96"/>
  <c r="H7" i="96"/>
  <c r="O21" i="96"/>
  <c r="Z29" i="96"/>
  <c r="U15" i="96"/>
  <c r="AA23" i="98"/>
  <c r="AB23" i="98"/>
  <c r="AB25" i="98"/>
  <c r="V69" i="92"/>
  <c r="AF69" i="92"/>
  <c r="U29" i="96"/>
  <c r="W14" i="98"/>
  <c r="AK14" i="98" s="1"/>
  <c r="P29" i="92"/>
  <c r="T13" i="98"/>
  <c r="T12" i="98" s="1"/>
  <c r="V70" i="92"/>
  <c r="O29" i="92"/>
  <c r="O27" i="96"/>
  <c r="N21" i="96"/>
  <c r="G20" i="96"/>
  <c r="O20" i="96" s="1"/>
  <c r="O13" i="96"/>
  <c r="Z11" i="96"/>
  <c r="U11" i="96"/>
  <c r="T19" i="92"/>
  <c r="AF19" i="92" s="1"/>
  <c r="V25" i="92"/>
  <c r="AA29" i="96"/>
  <c r="Q20" i="96"/>
  <c r="T9" i="90"/>
  <c r="V9" i="90" s="1"/>
  <c r="K27" i="96"/>
  <c r="K20" i="96" s="1"/>
  <c r="AE20" i="96" s="1"/>
  <c r="X27" i="96"/>
  <c r="AG21" i="96"/>
  <c r="L66" i="92"/>
  <c r="O70" i="92"/>
  <c r="H14" i="98"/>
  <c r="H12" i="98" s="1"/>
  <c r="AJ14" i="96"/>
  <c r="V9" i="98"/>
  <c r="V7" i="96"/>
  <c r="AJ7" i="96" s="1"/>
  <c r="L7" i="96"/>
  <c r="AF7" i="96" s="1"/>
  <c r="O22" i="92"/>
  <c r="O23" i="92"/>
  <c r="AB14" i="90"/>
  <c r="AE21" i="96"/>
  <c r="AA26" i="96"/>
  <c r="J21" i="96"/>
  <c r="V10" i="92"/>
  <c r="P8" i="98"/>
  <c r="P7" i="98" s="1"/>
  <c r="AB22" i="92"/>
  <c r="M23" i="92"/>
  <c r="U9" i="96"/>
  <c r="AE8" i="96"/>
  <c r="AE8" i="98"/>
  <c r="U41" i="96"/>
  <c r="Z41" i="96"/>
  <c r="U22" i="96"/>
  <c r="Z22" i="96"/>
  <c r="U47" i="96"/>
  <c r="Z47" i="96"/>
  <c r="P22" i="92"/>
  <c r="S8" i="90"/>
  <c r="Z40" i="96"/>
  <c r="U40" i="96"/>
  <c r="AF8" i="96"/>
  <c r="V61" i="92"/>
  <c r="AC21" i="96"/>
  <c r="AB68" i="92"/>
  <c r="AB21" i="92"/>
  <c r="U24" i="98"/>
  <c r="AB24" i="98"/>
  <c r="AH68" i="92"/>
  <c r="Q9" i="98"/>
  <c r="R9" i="98" s="1"/>
  <c r="R14" i="96"/>
  <c r="I8" i="98"/>
  <c r="I7" i="96"/>
  <c r="AC7" i="96" s="1"/>
  <c r="AC8" i="96"/>
  <c r="I13" i="98"/>
  <c r="AC13" i="98" s="1"/>
  <c r="J7" i="96"/>
  <c r="AD7" i="96" s="1"/>
  <c r="J8" i="98"/>
  <c r="AD8" i="96"/>
  <c r="Z45" i="96"/>
  <c r="U45" i="96"/>
  <c r="S19" i="92"/>
  <c r="O9" i="90"/>
  <c r="P9" i="90"/>
  <c r="AF29" i="92"/>
  <c r="V29" i="92"/>
  <c r="S9" i="90"/>
  <c r="AA14" i="96"/>
  <c r="K7" i="96"/>
  <c r="AE7" i="96" s="1"/>
  <c r="N14" i="96"/>
  <c r="AE14" i="96"/>
  <c r="K9" i="98"/>
  <c r="U12" i="96"/>
  <c r="Z12" i="96"/>
  <c r="O64" i="92"/>
  <c r="AB64" i="92"/>
  <c r="Y19" i="92"/>
  <c r="AB19" i="92"/>
  <c r="AF65" i="92"/>
  <c r="V65" i="92"/>
  <c r="U23" i="98"/>
  <c r="R26" i="96"/>
  <c r="P21" i="96"/>
  <c r="Y9" i="90"/>
  <c r="AB9" i="90"/>
  <c r="V59" i="92"/>
  <c r="AF59" i="92"/>
  <c r="S26" i="96"/>
  <c r="U26" i="96" s="1"/>
  <c r="Z39" i="96"/>
  <c r="U39" i="96"/>
  <c r="Y65" i="92"/>
  <c r="AB65" i="92"/>
  <c r="AL69" i="92"/>
  <c r="U25" i="96"/>
  <c r="Z25" i="96"/>
  <c r="W9" i="98"/>
  <c r="X14" i="96"/>
  <c r="AK14" i="96"/>
  <c r="N17" i="96"/>
  <c r="K10" i="98"/>
  <c r="S21" i="92"/>
  <c r="S20" i="92"/>
  <c r="S14" i="98"/>
  <c r="U14" i="98" s="1"/>
  <c r="U27" i="96"/>
  <c r="K15" i="98"/>
  <c r="N30" i="96"/>
  <c r="AF27" i="92"/>
  <c r="V27" i="92"/>
  <c r="T21" i="92"/>
  <c r="P23" i="92"/>
  <c r="T19" i="90"/>
  <c r="V19" i="90" s="1"/>
  <c r="R14" i="98"/>
  <c r="Q12" i="98"/>
  <c r="V66" i="92"/>
  <c r="AF68" i="92"/>
  <c r="T64" i="92"/>
  <c r="V68" i="92"/>
  <c r="Z48" i="96"/>
  <c r="AD68" i="92"/>
  <c r="T7" i="98"/>
  <c r="R13" i="96"/>
  <c r="Q8" i="96"/>
  <c r="AF28" i="92"/>
  <c r="T22" i="92"/>
  <c r="T23" i="92" s="1"/>
  <c r="V28" i="92"/>
  <c r="Z23" i="96"/>
  <c r="U23" i="96"/>
  <c r="Q10" i="98"/>
  <c r="R10" i="98" s="1"/>
  <c r="R17" i="96"/>
  <c r="O20" i="92"/>
  <c r="P20" i="92"/>
  <c r="O15" i="98"/>
  <c r="AB15" i="98"/>
  <c r="X17" i="96"/>
  <c r="W10" i="98"/>
  <c r="X10" i="98" s="1"/>
  <c r="Y20" i="92"/>
  <c r="AB20" i="92"/>
  <c r="AF13" i="98"/>
  <c r="X26" i="96"/>
  <c r="V21" i="96"/>
  <c r="U10" i="96"/>
  <c r="Z10" i="96"/>
  <c r="L14" i="98"/>
  <c r="AF14" i="98" s="1"/>
  <c r="AF27" i="96"/>
  <c r="AF58" i="92"/>
  <c r="S13" i="96"/>
  <c r="U13" i="96" s="1"/>
  <c r="V58" i="92"/>
  <c r="L7" i="98"/>
  <c r="AF7" i="98" s="1"/>
  <c r="AF8" i="98"/>
  <c r="W8" i="96"/>
  <c r="AA13" i="96"/>
  <c r="X13" i="96"/>
  <c r="G8" i="96"/>
  <c r="N13" i="96"/>
  <c r="G12" i="98"/>
  <c r="AE13" i="98"/>
  <c r="N13" i="98"/>
  <c r="M8" i="98"/>
  <c r="AG8" i="96"/>
  <c r="M7" i="96"/>
  <c r="AG7" i="96" s="1"/>
  <c r="P8" i="90"/>
  <c r="J23" i="92"/>
  <c r="AF26" i="92"/>
  <c r="V26" i="92"/>
  <c r="T20" i="92"/>
  <c r="H7" i="98"/>
  <c r="AF8" i="92"/>
  <c r="V8" i="92"/>
  <c r="T8" i="90"/>
  <c r="V8" i="90" s="1"/>
  <c r="Z27" i="96"/>
  <c r="W23" i="92" l="1"/>
  <c r="S29" i="92"/>
  <c r="R23" i="92"/>
  <c r="S23" i="92" s="1"/>
  <c r="X23" i="92"/>
  <c r="Y23" i="92" s="1"/>
  <c r="Y29" i="92"/>
  <c r="Y22" i="92"/>
  <c r="S9" i="98"/>
  <c r="AB9" i="98" s="1"/>
  <c r="Z14" i="96"/>
  <c r="X14" i="98"/>
  <c r="W12" i="98"/>
  <c r="AK12" i="98" s="1"/>
  <c r="N20" i="96"/>
  <c r="N27" i="96"/>
  <c r="K14" i="98"/>
  <c r="K12" i="98" s="1"/>
  <c r="N12" i="98" s="1"/>
  <c r="AA27" i="96"/>
  <c r="AE27" i="96"/>
  <c r="O12" i="98"/>
  <c r="AB14" i="98"/>
  <c r="O14" i="98"/>
  <c r="V19" i="92"/>
  <c r="I12" i="98"/>
  <c r="AC12" i="98" s="1"/>
  <c r="O66" i="92"/>
  <c r="AB66" i="92"/>
  <c r="AJ9" i="98"/>
  <c r="V7" i="98"/>
  <c r="AJ7" i="98" s="1"/>
  <c r="J13" i="98"/>
  <c r="J20" i="96"/>
  <c r="AA21" i="96"/>
  <c r="AD21" i="96"/>
  <c r="I7" i="98"/>
  <c r="AC7" i="98" s="1"/>
  <c r="AC8" i="98"/>
  <c r="S21" i="96"/>
  <c r="Z21" i="96" s="1"/>
  <c r="AD8" i="98"/>
  <c r="J7" i="98"/>
  <c r="AD7" i="98" s="1"/>
  <c r="Z26" i="96"/>
  <c r="U9" i="98"/>
  <c r="S8" i="96"/>
  <c r="S7" i="96" s="1"/>
  <c r="U7" i="96" s="1"/>
  <c r="AK9" i="98"/>
  <c r="X9" i="98"/>
  <c r="P20" i="96"/>
  <c r="R20" i="96" s="1"/>
  <c r="P13" i="98"/>
  <c r="R21" i="96"/>
  <c r="N9" i="98"/>
  <c r="K7" i="98"/>
  <c r="AE7" i="98" s="1"/>
  <c r="AE9" i="98"/>
  <c r="AA9" i="98"/>
  <c r="Z13" i="96"/>
  <c r="AF23" i="92"/>
  <c r="V23" i="92"/>
  <c r="G7" i="96"/>
  <c r="G8" i="98"/>
  <c r="N8" i="96"/>
  <c r="O8" i="96"/>
  <c r="Q7" i="96"/>
  <c r="R7" i="96" s="1"/>
  <c r="R8" i="96"/>
  <c r="Q8" i="98"/>
  <c r="AF64" i="92"/>
  <c r="V64" i="92"/>
  <c r="AF22" i="92"/>
  <c r="V22" i="92"/>
  <c r="AG8" i="98"/>
  <c r="M7" i="98"/>
  <c r="AG7" i="98" s="1"/>
  <c r="L12" i="98"/>
  <c r="AF12" i="98" s="1"/>
  <c r="V20" i="96"/>
  <c r="AJ21" i="96"/>
  <c r="V13" i="98"/>
  <c r="X21" i="96"/>
  <c r="AF21" i="92"/>
  <c r="V21" i="92"/>
  <c r="AF20" i="92"/>
  <c r="V20" i="92"/>
  <c r="X8" i="96"/>
  <c r="W7" i="96"/>
  <c r="W8" i="98"/>
  <c r="AK8" i="96"/>
  <c r="AA8" i="96"/>
  <c r="AE12" i="98" l="1"/>
  <c r="AA14" i="98"/>
  <c r="AE14" i="98"/>
  <c r="N14" i="98"/>
  <c r="S13" i="98"/>
  <c r="U13" i="98" s="1"/>
  <c r="AD20" i="96"/>
  <c r="AA20" i="96"/>
  <c r="AD13" i="98"/>
  <c r="J12" i="98"/>
  <c r="AD12" i="98" s="1"/>
  <c r="AA13" i="98"/>
  <c r="U21" i="96"/>
  <c r="S20" i="96"/>
  <c r="U20" i="96" s="1"/>
  <c r="U8" i="96"/>
  <c r="S8" i="98"/>
  <c r="S7" i="98" s="1"/>
  <c r="U7" i="98" s="1"/>
  <c r="Z8" i="96"/>
  <c r="P12" i="98"/>
  <c r="R12" i="98" s="1"/>
  <c r="R13" i="98"/>
  <c r="V12" i="98"/>
  <c r="X13" i="98"/>
  <c r="AJ13" i="98"/>
  <c r="G7" i="98"/>
  <c r="N8" i="98"/>
  <c r="O8" i="98"/>
  <c r="X8" i="98"/>
  <c r="AA8" i="98"/>
  <c r="W7" i="98"/>
  <c r="AK8" i="98"/>
  <c r="AA7" i="96"/>
  <c r="X7" i="96"/>
  <c r="AK7" i="96"/>
  <c r="AJ20" i="96"/>
  <c r="X20" i="96"/>
  <c r="Z7" i="96"/>
  <c r="N7" i="96"/>
  <c r="O7" i="96"/>
  <c r="Q7" i="98"/>
  <c r="R7" i="98" s="1"/>
  <c r="R8" i="98"/>
  <c r="AB13" i="98" l="1"/>
  <c r="S12" i="98"/>
  <c r="U12" i="98" s="1"/>
  <c r="AA12" i="98"/>
  <c r="Z20" i="96"/>
  <c r="U8" i="98"/>
  <c r="AB8" i="98"/>
  <c r="X7" i="98"/>
  <c r="AA7" i="98"/>
  <c r="AK7" i="98"/>
  <c r="AJ12" i="98"/>
  <c r="X12" i="98"/>
  <c r="AB7" i="98"/>
  <c r="N7" i="98"/>
  <c r="O7" i="98"/>
  <c r="AB12" i="9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tc={84F5FC35-8D24-427D-9D61-8BBD76D95401}</author>
    <author>tc={5190BA54-4265-40EB-984A-448852949E04}</author>
    <author>tc={76268B53-F07D-43D4-85D0-1D7F03134995}</author>
    <author>tc={94B65CE1-B3A8-407A-9402-726C5D922066}</author>
    <author>tc={74F3A6FA-5E4C-4028-898A-B18D06972955}</author>
    <author>tc={284407D9-DEF6-4FB2-8B39-37839A2F9D20}</author>
    <author>tc={4B03E18C-B259-4E8B-ACF9-8EA425EFE40F}</author>
    <author>tc={BE66B0EE-79F1-4DA9-ADED-31C7D8A46C3C}</author>
    <author>Sewpersad, Nirvana</author>
  </authors>
  <commentList>
    <comment ref="S9" authorId="0" shapeId="0" xr:uid="{84F5FC35-8D24-427D-9D61-8BBD76D954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of 0.1 to balance to sum of Quarters</t>
      </text>
    </comment>
    <comment ref="S10" authorId="1" shapeId="0" xr:uid="{5190BA54-4265-40EB-984A-448852949E04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of 0.1 to balance to sum of Quarters</t>
      </text>
    </comment>
    <comment ref="S16" authorId="2" shapeId="0" xr:uid="{76268B53-F07D-43D4-85D0-1D7F03134995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of 0.1 to balance to adding of quarters</t>
      </text>
    </comment>
    <comment ref="K24" authorId="3" shapeId="0" xr:uid="{94B65CE1-B3A8-407A-9402-726C5D922066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 adjustment required to balance back to PLC reporting</t>
      </text>
    </comment>
    <comment ref="H29" authorId="4" shapeId="0" xr:uid="{74F3A6FA-5E4C-4028-898A-B18D06972955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 adjustment required to balance back to PLC reporting</t>
      </text>
    </comment>
    <comment ref="S33" authorId="5" shapeId="0" xr:uid="{284407D9-DEF6-4FB2-8B39-37839A2F9D20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of 0.1 to balance to sum of Quarters</t>
      </text>
    </comment>
    <comment ref="S34" authorId="6" shapeId="0" xr:uid="{4B03E18C-B259-4E8B-ACF9-8EA425EFE40F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of 0.1 to balance to sum of Quarters</t>
      </text>
    </comment>
    <comment ref="S35" authorId="7" shapeId="0" xr:uid="{BE66B0EE-79F1-4DA9-ADED-31C7D8A4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of 0.1 to balance to sum of Quarters</t>
      </text>
    </comment>
    <comment ref="H46" authorId="8" shapeId="0" xr:uid="{99ED2A6D-A231-4BAD-A557-2AB2F64488D9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  <comment ref="S46" authorId="8" shapeId="0" xr:uid="{CE7BF40A-B0B3-4F63-B9A3-8A55D9DD7026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  <comment ref="S47" authorId="8" shapeId="0" xr:uid="{416BA9D4-EE30-4DB9-B69B-9216485AED9A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  <comment ref="T47" authorId="8" shapeId="0" xr:uid="{AB9BB2B3-9B93-4B29-9A09-5D8C500C5373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Sewpersad, Nirvana</author>
    <author>tc={403B2329-5E69-4892-990B-1F7297536FDB}</author>
  </authors>
  <commentList>
    <comment ref="K17" authorId="0" shapeId="0" xr:uid="{8E35C970-2285-48FE-89A4-610A3B382954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  <comment ref="K18" authorId="0" shapeId="0" xr:uid="{EC95AD4F-729B-49DF-BE94-582195C75F83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  <comment ref="S18" authorId="0" shapeId="0" xr:uid="{7CE64B71-DD84-4125-A1F6-F6DD653A2E5E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  <comment ref="S19" authorId="1" shapeId="0" xr:uid="{403B2329-5E69-4892-990B-1F7297536FDB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 Wdesk Adj</t>
      </text>
    </comment>
    <comment ref="G24" authorId="0" shapeId="0" xr:uid="{5607C1D3-5A7C-443F-B05B-CEBFDD75E353}">
      <text>
        <r>
          <rPr>
            <b/>
            <sz val="9"/>
            <color indexed="81"/>
            <rFont val="Tahoma"/>
            <family val="2"/>
          </rPr>
          <t>Sewpersad, Nirvana:</t>
        </r>
        <r>
          <rPr>
            <sz val="9"/>
            <color indexed="81"/>
            <rFont val="Tahoma"/>
            <family val="2"/>
          </rPr>
          <t xml:space="preserve">
Manual Wdesk Adj</t>
        </r>
      </text>
    </comment>
  </commentList>
</comments>
</file>

<file path=xl/sharedStrings.xml><?xml version="1.0" encoding="utf-8"?>
<sst xmlns="http://schemas.openxmlformats.org/spreadsheetml/2006/main" count="790" uniqueCount="189">
  <si>
    <t>Platinum</t>
  </si>
  <si>
    <t>Palladium</t>
  </si>
  <si>
    <t>Rhodium</t>
  </si>
  <si>
    <t>Gold</t>
  </si>
  <si>
    <t>Nickel</t>
  </si>
  <si>
    <t>Copper</t>
  </si>
  <si>
    <t>Amandelbult Section</t>
  </si>
  <si>
    <t>000 oz</t>
  </si>
  <si>
    <t>Rand</t>
  </si>
  <si>
    <t>Accounts</t>
  </si>
  <si>
    <t>Customer</t>
  </si>
  <si>
    <t>4E</t>
  </si>
  <si>
    <t>Met&amp;Conc</t>
  </si>
  <si>
    <t>Refining services</t>
  </si>
  <si>
    <t>Actual</t>
  </si>
  <si>
    <t>QTD</t>
  </si>
  <si>
    <t>Mogalakwena Section</t>
  </si>
  <si>
    <t>Purchase of concentrate</t>
  </si>
  <si>
    <t>Unki Anglo Platinum Total</t>
  </si>
  <si>
    <t>Total volume</t>
  </si>
  <si>
    <t>g/t</t>
  </si>
  <si>
    <t>Refined production</t>
  </si>
  <si>
    <t>Mogalakwena</t>
  </si>
  <si>
    <t>Unki</t>
  </si>
  <si>
    <t>Mogalakwena mine</t>
  </si>
  <si>
    <t>Amandelbult mine</t>
  </si>
  <si>
    <t xml:space="preserve">Anglo American Platinum </t>
  </si>
  <si>
    <t>(US$/oz)</t>
  </si>
  <si>
    <t>Q4</t>
  </si>
  <si>
    <t>Q1</t>
  </si>
  <si>
    <t>Amandelbult</t>
  </si>
  <si>
    <t>Unki mine</t>
  </si>
  <si>
    <t>ZAR/US$</t>
  </si>
  <si>
    <t>Q2</t>
  </si>
  <si>
    <t>06</t>
  </si>
  <si>
    <t>Q3</t>
  </si>
  <si>
    <t>03</t>
  </si>
  <si>
    <t>Mined operations</t>
  </si>
  <si>
    <t>PGM (5E) + Gold</t>
  </si>
  <si>
    <t>Base metal production</t>
  </si>
  <si>
    <t>Chrome</t>
  </si>
  <si>
    <t xml:space="preserve">Platinum </t>
  </si>
  <si>
    <t xml:space="preserve">Palladium </t>
  </si>
  <si>
    <t>Iridium</t>
  </si>
  <si>
    <t>Ruthenium</t>
  </si>
  <si>
    <t>Own managed mines</t>
  </si>
  <si>
    <t>Mototolo mine</t>
  </si>
  <si>
    <t>Monthly</t>
  </si>
  <si>
    <t>Current forecast</t>
  </si>
  <si>
    <t>04</t>
  </si>
  <si>
    <t>05</t>
  </si>
  <si>
    <t>2019</t>
  </si>
  <si>
    <t>Mototolo</t>
  </si>
  <si>
    <t>Concentrator recovery %</t>
  </si>
  <si>
    <t>000</t>
  </si>
  <si>
    <t>Modikwa Anglo Platinum Total</t>
  </si>
  <si>
    <t>KPM Anglo Platinum Total</t>
  </si>
  <si>
    <t>000 t</t>
  </si>
  <si>
    <t>Joint ventures purchase of concentrate</t>
  </si>
  <si>
    <t>Sales volume excluding trading</t>
  </si>
  <si>
    <t>Total mined production</t>
  </si>
  <si>
    <t>Total refined PGM (5E+Au) production (including tolling)</t>
  </si>
  <si>
    <t xml:space="preserve">Total PGM sales (5E+Au) </t>
  </si>
  <si>
    <t>Minor PGMs and gold</t>
  </si>
  <si>
    <t>Toll refined production</t>
  </si>
  <si>
    <t>tonnes</t>
  </si>
  <si>
    <t>Purchase of concentrate production now tolled</t>
  </si>
  <si>
    <t>Total purchase of concentrate including 4E production now tolled</t>
  </si>
  <si>
    <t>4E purchase of concentrate now tolled</t>
  </si>
  <si>
    <t>Total M&amp;C production (mined and purchase of concentrate)</t>
  </si>
  <si>
    <t>4E production (Pt, Pd, Rh, Au)</t>
  </si>
  <si>
    <t>PGM production (5E+Au)</t>
  </si>
  <si>
    <t>Tonnes milled</t>
  </si>
  <si>
    <t>Built-up head grade (4E)</t>
  </si>
  <si>
    <t>Joint venture mined production</t>
  </si>
  <si>
    <t>Owned mined</t>
  </si>
  <si>
    <t>Sibanye 4E toll material</t>
  </si>
  <si>
    <r>
      <t xml:space="preserve">Produced platinum (000 oz) </t>
    </r>
    <r>
      <rPr>
        <b/>
        <vertAlign val="superscript"/>
        <sz val="10"/>
        <rFont val="Arial"/>
        <family val="2"/>
      </rPr>
      <t>(1)</t>
    </r>
  </si>
  <si>
    <r>
      <t xml:space="preserve">Produced palladium (000 oz) </t>
    </r>
    <r>
      <rPr>
        <b/>
        <vertAlign val="superscript"/>
        <sz val="10"/>
        <rFont val="Arial"/>
        <family val="2"/>
      </rPr>
      <t>(1)</t>
    </r>
  </si>
  <si>
    <r>
      <t xml:space="preserve">Platinum </t>
    </r>
    <r>
      <rPr>
        <vertAlign val="superscript"/>
        <sz val="10"/>
        <rFont val="Arial"/>
        <family val="2"/>
      </rPr>
      <t>(1)</t>
    </r>
  </si>
  <si>
    <r>
      <t xml:space="preserve">Palladium </t>
    </r>
    <r>
      <rPr>
        <vertAlign val="superscript"/>
        <sz val="10"/>
        <rFont val="Arial"/>
        <family val="2"/>
      </rPr>
      <t>(1)</t>
    </r>
  </si>
  <si>
    <t>Mototolo Anglo Platinum Total</t>
  </si>
  <si>
    <t>US$/oz</t>
  </si>
  <si>
    <r>
      <t xml:space="preserve">Platinum </t>
    </r>
    <r>
      <rPr>
        <vertAlign val="superscript"/>
        <sz val="10"/>
        <rFont val="Arial"/>
        <family val="2"/>
      </rPr>
      <t>(1)(6)</t>
    </r>
  </si>
  <si>
    <r>
      <t xml:space="preserve">Palladium </t>
    </r>
    <r>
      <rPr>
        <vertAlign val="superscript"/>
        <sz val="10"/>
        <rFont val="Arial"/>
        <family val="2"/>
      </rPr>
      <t>(1)(6)</t>
    </r>
  </si>
  <si>
    <r>
      <t xml:space="preserve">Rhodium </t>
    </r>
    <r>
      <rPr>
        <vertAlign val="superscript"/>
        <sz val="10"/>
        <rFont val="Arial"/>
        <family val="2"/>
      </rPr>
      <t>(1)(6)</t>
    </r>
  </si>
  <si>
    <r>
      <t xml:space="preserve">Gold </t>
    </r>
    <r>
      <rPr>
        <vertAlign val="superscript"/>
        <sz val="10"/>
        <rFont val="Arial"/>
        <family val="2"/>
      </rPr>
      <t>(1)(6)</t>
    </r>
  </si>
  <si>
    <t>YTD</t>
  </si>
  <si>
    <t>FY</t>
  </si>
  <si>
    <t>FY 2019</t>
  </si>
  <si>
    <t>Realised metal, Fx and realised basket prices</t>
  </si>
  <si>
    <t>Average Fx achieved on sales</t>
  </si>
  <si>
    <t>US$ realised basket price</t>
  </si>
  <si>
    <t>(/Pt oz)</t>
  </si>
  <si>
    <t>ZAR realised basket price</t>
  </si>
  <si>
    <t>(/PGM oz)</t>
  </si>
  <si>
    <t>2020</t>
  </si>
  <si>
    <t>FY 2020
 vs</t>
  </si>
  <si>
    <t>M&amp;C production (mined and purchase of concentrate)</t>
  </si>
  <si>
    <t>Total purchase of concentrate production</t>
  </si>
  <si>
    <t>Third party purchase of concentrate production</t>
  </si>
  <si>
    <t>Total PGM production (5E + Au)</t>
  </si>
  <si>
    <t>Joint venture production</t>
  </si>
  <si>
    <t>Third party purchase of concentrate</t>
  </si>
  <si>
    <t>Total PGM production</t>
  </si>
  <si>
    <r>
      <t>PGM sales excluding 4E POC sales now tolled in all periods (5E+Au)</t>
    </r>
    <r>
      <rPr>
        <vertAlign val="superscript"/>
        <sz val="10"/>
        <rFont val="Arial"/>
        <family val="2"/>
      </rPr>
      <t>(1)</t>
    </r>
  </si>
  <si>
    <t>(1) PGM refined and sales volume excluding Sibanye-Stillwater 4E POC in all periods</t>
  </si>
  <si>
    <r>
      <t>Total refined PGM (5E+Au) production (excluding tolling and 4E purchase of concentrate now tolled)</t>
    </r>
    <r>
      <rPr>
        <vertAlign val="superscript"/>
        <sz val="10"/>
        <rFont val="Arial"/>
        <family val="2"/>
      </rPr>
      <t>(1)</t>
    </r>
  </si>
  <si>
    <t>PLATINUM</t>
  </si>
  <si>
    <t>PALLADIUM</t>
  </si>
  <si>
    <t>REFINED PRODUCTION</t>
  </si>
  <si>
    <t>(1) Ounces refer to troy ounces.</t>
  </si>
  <si>
    <t>Third parties</t>
  </si>
  <si>
    <t>(3) 4E: the grade measured as the combined content of: platinum, palladium, rhodium and gold.</t>
  </si>
  <si>
    <r>
      <t xml:space="preserve">4E Head grade (g/tonne milled) </t>
    </r>
    <r>
      <rPr>
        <vertAlign val="superscript"/>
        <sz val="10"/>
        <rFont val="Arial"/>
        <family val="2"/>
      </rPr>
      <t>(3)</t>
    </r>
  </si>
  <si>
    <r>
      <t xml:space="preserve">Platinum sales volumes (000 oz) </t>
    </r>
    <r>
      <rPr>
        <b/>
        <vertAlign val="superscript"/>
        <sz val="10"/>
        <rFont val="Arial"/>
        <family val="2"/>
      </rPr>
      <t>(1)(4)</t>
    </r>
  </si>
  <si>
    <r>
      <t xml:space="preserve">Palladium sales volumes (000 oz) </t>
    </r>
    <r>
      <rPr>
        <b/>
        <vertAlign val="superscript"/>
        <sz val="10"/>
        <rFont val="Arial"/>
        <family val="2"/>
      </rPr>
      <t>(1)(4)</t>
    </r>
  </si>
  <si>
    <t>(4) Sales from own mined and purchased concentrate, excludes refined metal purchased from third parties.</t>
  </si>
  <si>
    <t>(5) Relates to sales of metal not produced by Anglo American operations.</t>
  </si>
  <si>
    <r>
      <t xml:space="preserve">Platinum third party sales volumes (000 oz) </t>
    </r>
    <r>
      <rPr>
        <b/>
        <vertAlign val="superscript"/>
        <sz val="10"/>
        <rFont val="Arial"/>
        <family val="2"/>
      </rPr>
      <t>(1)(5)</t>
    </r>
  </si>
  <si>
    <r>
      <t xml:space="preserve">Palladium third party sales volumes (000 oz) </t>
    </r>
    <r>
      <rPr>
        <b/>
        <vertAlign val="superscript"/>
        <sz val="10"/>
        <rFont val="Arial"/>
        <family val="2"/>
      </rPr>
      <t>(1)(5)</t>
    </r>
  </si>
  <si>
    <t>(6) Refined production excludes Sibanye toll material.</t>
  </si>
  <si>
    <r>
      <t xml:space="preserve">Own mined </t>
    </r>
    <r>
      <rPr>
        <vertAlign val="superscript"/>
        <sz val="10"/>
        <rFont val="Arial"/>
        <family val="2"/>
      </rPr>
      <t>(2)</t>
    </r>
  </si>
  <si>
    <r>
      <t xml:space="preserve">Purchase of concentrate </t>
    </r>
    <r>
      <rPr>
        <vertAlign val="superscript"/>
        <sz val="10"/>
        <rFont val="Arial"/>
        <family val="2"/>
      </rPr>
      <t>(3)</t>
    </r>
  </si>
  <si>
    <r>
      <t xml:space="preserve">Platinum </t>
    </r>
    <r>
      <rPr>
        <vertAlign val="superscript"/>
        <sz val="10"/>
        <rFont val="Arial"/>
        <family val="2"/>
      </rPr>
      <t>(1)(4)</t>
    </r>
  </si>
  <si>
    <r>
      <t xml:space="preserve">Palladium </t>
    </r>
    <r>
      <rPr>
        <vertAlign val="superscript"/>
        <sz val="10"/>
        <rFont val="Arial"/>
        <family val="2"/>
      </rPr>
      <t>(1)(4)</t>
    </r>
  </si>
  <si>
    <r>
      <t xml:space="preserve">Rhodium </t>
    </r>
    <r>
      <rPr>
        <vertAlign val="superscript"/>
        <sz val="10"/>
        <rFont val="Arial"/>
        <family val="2"/>
      </rPr>
      <t>(1)(4)</t>
    </r>
  </si>
  <si>
    <r>
      <t xml:space="preserve">Gold </t>
    </r>
    <r>
      <rPr>
        <vertAlign val="superscript"/>
        <sz val="10"/>
        <rFont val="Arial"/>
        <family val="2"/>
      </rPr>
      <t>(1)(4)</t>
    </r>
  </si>
  <si>
    <t>(4) Refined production excludes Sibanye toll material.</t>
  </si>
  <si>
    <t>AVERAGE REALISED PRICES</t>
  </si>
  <si>
    <t>PGMS</t>
  </si>
  <si>
    <t>Basket price / platinum ounce</t>
  </si>
  <si>
    <t>Basket price / PGM ounce</t>
  </si>
  <si>
    <t>% 4E</t>
  </si>
  <si>
    <t>Modikwa</t>
  </si>
  <si>
    <t>Kroondal</t>
  </si>
  <si>
    <t>DO NOT PUBLISH - EVER</t>
  </si>
  <si>
    <t>AAP Mining+JV mined share</t>
  </si>
  <si>
    <t>H1</t>
  </si>
  <si>
    <t>Current budget base</t>
  </si>
  <si>
    <t>LE3</t>
  </si>
  <si>
    <t>Whirlwind</t>
  </si>
  <si>
    <t>Storm</t>
  </si>
  <si>
    <t>Tornado</t>
  </si>
  <si>
    <t>Q1 2020</t>
  </si>
  <si>
    <t>H1 2020
 vs</t>
  </si>
  <si>
    <t>H1 2019</t>
  </si>
  <si>
    <t>Q2 2020</t>
  </si>
  <si>
    <t>Sale of concentrate</t>
  </si>
  <si>
    <t>Joint ventures</t>
  </si>
  <si>
    <t>Joint venture Sale of concentrate production</t>
  </si>
  <si>
    <t>Q3 2020
 vs</t>
  </si>
  <si>
    <t>Q3 2019</t>
  </si>
  <si>
    <t>Q3 2020 vs</t>
  </si>
  <si>
    <t>PGM Production Report - Q3 2020</t>
  </si>
  <si>
    <t>1 January 2020 - 30 September 2020</t>
  </si>
  <si>
    <t>YTD 2020</t>
  </si>
  <si>
    <t>vs</t>
  </si>
  <si>
    <t>YTD 2019</t>
  </si>
  <si>
    <t>Joint operations production</t>
  </si>
  <si>
    <t>Joint operations purchase of concentrate</t>
  </si>
  <si>
    <t>Total M&amp;C PGM production</t>
  </si>
  <si>
    <t>Joint operations owned volume</t>
  </si>
  <si>
    <t>4E Toll refined production</t>
  </si>
  <si>
    <t>Total refined production (Owned and toll)</t>
  </si>
  <si>
    <t>(2) Includes managed operations and 50% of joint operations production.</t>
  </si>
  <si>
    <t>(3) Includes 50% of joint operations production, and the purchase of concentrate from third parties.</t>
  </si>
  <si>
    <r>
      <t xml:space="preserve">Joint operations </t>
    </r>
    <r>
      <rPr>
        <vertAlign val="superscript"/>
        <sz val="10"/>
        <rFont val="Arial"/>
        <family val="2"/>
      </rPr>
      <t>(2)</t>
    </r>
  </si>
  <si>
    <t>(2) The joint operations are Modikwa and Kroondal. Platinum owns 50% of these operations, which is presented under ‘Own mined’ production, and purchases the remaining 50% of production, which is presented under ‘Purchase of concentrate’.</t>
  </si>
  <si>
    <t>4E Built-up head grade</t>
  </si>
  <si>
    <t>PGM production</t>
  </si>
  <si>
    <t>Own mined volume</t>
  </si>
  <si>
    <t>Joint operations mined production</t>
  </si>
  <si>
    <t>Modikwa mine</t>
  </si>
  <si>
    <t>Kroondal mine</t>
  </si>
  <si>
    <t>Trading sales volume³</t>
  </si>
  <si>
    <t>PGM ounces</t>
  </si>
  <si>
    <t>PGM Sales volume from production (000 oz)²</t>
  </si>
  <si>
    <t>Total sales volume (production and trading)</t>
  </si>
  <si>
    <t>Refined PGM production owned (000 oz)²</t>
  </si>
  <si>
    <t>PGM Sales volume from production (000 oz)</t>
  </si>
  <si>
    <t>Refined PGM production owned (000 oz)</t>
  </si>
  <si>
    <t>Trading sales volume⁴</t>
  </si>
  <si>
    <t>Q4 2020</t>
  </si>
  <si>
    <t>2021</t>
  </si>
  <si>
    <t>PGM Production Report - Q1 2021</t>
  </si>
  <si>
    <t>1 January 2021 - 31 March 2021</t>
  </si>
  <si>
    <t>M&amp;C PGM¹ production (000 oz)²</t>
  </si>
  <si>
    <t>Q1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</si>
</sst>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_ * #,##0.0_ ;_ * \-#,##0.0_ ;_ * &quot;-&quot;??_ ;_ @_ "/>
    <numFmt numFmtId="168" formatCode="_ * #,##0_ ;_ * \-#,##0_ ;_ * &quot;-&quot;??_ ;_ @_ "/>
    <numFmt numFmtId="169" formatCode="#,##0&quot; F&quot;_);\(#,##0&quot; F&quot;\)"/>
    <numFmt numFmtId="170" formatCode="0.0"/>
    <numFmt numFmtId="171" formatCode="_(* #,##0_);_(* \(#,##0\);_(* &quot;-&quot;?_);_(@_)"/>
    <numFmt numFmtId="172" formatCode="_ &quot;R&quot;\ * #,##0_ ;_ &quot;R&quot;\ * \(#,##0\)_ ;_ &quot;R&quot;\ * &quot;-&quot;??_ ;_ @_ "/>
    <numFmt numFmtId="173" formatCode="#,##0;[Red]\(#,##0\)"/>
    <numFmt numFmtId="174" formatCode="#,##0;\(#,##0\)"/>
    <numFmt numFmtId="175" formatCode="#,##0;\-#,##0;\-"/>
    <numFmt numFmtId="176" formatCode="#,##0.000;\(#,##0.000\)"/>
    <numFmt numFmtId="177" formatCode="_-* #,##0\ _S_k_-;\-* #,##0\ _S_k_-;_-* &quot;-&quot;\ _S_k_-;_-@_-"/>
    <numFmt numFmtId="178" formatCode="&quot;$&quot;#,##0\ ;\(&quot;$&quot;#,##0\)"/>
    <numFmt numFmtId="179" formatCode="m/yy"/>
    <numFmt numFmtId="180" formatCode="#,##0;[Red]&quot;-&quot;#,##0"/>
    <numFmt numFmtId="181" formatCode="_-* #,##0\ _D_M_-;\-* #,##0\ _D_M_-;_-* &quot;-&quot;\ _D_M_-;_-@_-"/>
    <numFmt numFmtId="182" formatCode="_-* #,##0.00\ _D_M_-;\-* #,##0.00\ _D_M_-;_-* &quot;-&quot;??\ _D_M_-;_-@_-"/>
    <numFmt numFmtId="183" formatCode="_-* #,##0.00\ [$€-1]_-;\-* #,##0.00\ [$€-1]_-;_-* &quot;-&quot;??\ [$€-1]_-"/>
    <numFmt numFmtId="184" formatCode="#,##0.0_);\(#,##0.0\)"/>
    <numFmt numFmtId="185" formatCode="#,##0.000;\(#,##0.000\);\-"/>
    <numFmt numFmtId="186" formatCode="#,##0;\(#,##0\);\-"/>
    <numFmt numFmtId="187" formatCode="_-* #,##0.00\ &quot;Sk&quot;_-;\-* #,##0.00\ &quot;Sk&quot;_-;_-* &quot;-&quot;??\ &quot;Sk&quot;_-;_-@_-"/>
    <numFmt numFmtId="188" formatCode="_(* #,##0,,_);_(* \(#,##0,,\);_(* &quot;-&quot;_);_(@_)"/>
    <numFmt numFmtId="189" formatCode="&quot;Cr$&quot;\ #,##0_);[Red]\(&quot;Cr$&quot;\ #,##0\)"/>
    <numFmt numFmtId="190" formatCode="&quot;Cr$&quot;\ #,##0.00_);[Red]\(&quot;Cr$&quot;\ #,##0.00\)"/>
    <numFmt numFmtId="191" formatCode="#,##0.0;\(#,##0.0\);\-\ "/>
    <numFmt numFmtId="192" formatCode="#,##0.0;\(#,##0.0\);\-"/>
    <numFmt numFmtId="193" formatCode="#,##0.0%_);[Red]\(#,##0.0%\)"/>
    <numFmt numFmtId="194" formatCode="_-* #,##0\ _k_r_-;\-* #,##0\ _k_r_-;_-* &quot;-&quot;\ _k_r_-;_-@_-"/>
    <numFmt numFmtId="195" formatCode="_-* #,##0\ &quot;kr&quot;_-;\-* #,##0\ &quot;kr&quot;_-;_-* &quot;-&quot;\ &quot;kr&quot;_-;_-@_-"/>
    <numFmt numFmtId="196" formatCode="#,##0.00\ &quot;kr&quot;;[Red]\-#,##0.00\ &quot;kr&quot;"/>
    <numFmt numFmtId="197" formatCode="&quot;öS&quot;\ #,##0;[Red]\-&quot;öS&quot;\ #,##0"/>
    <numFmt numFmtId="198" formatCode="&quot;öS&quot;\ #,##0.00;[Red]\-&quot;öS&quot;\ #,##0.00"/>
    <numFmt numFmtId="199" formatCode="_-* #,##0\ &quot;DM&quot;_-;\-* #,##0\ &quot;DM&quot;_-;_-* &quot;-&quot;\ &quot;DM&quot;_-;_-@_-"/>
    <numFmt numFmtId="200" formatCode="_-* #,##0.00\ &quot;DM&quot;_-;\-* #,##0.00\ &quot;DM&quot;_-;_-* &quot;-&quot;??\ &quot;DM&quot;_-;_-@_-"/>
    <numFmt numFmtId="201" formatCode="_-* #,##0\ _р_._-;\-* #,##0\ _р_._-;_-* &quot;-&quot;\ _р_._-;_-@_-"/>
    <numFmt numFmtId="202" formatCode="0%;\(0\)%"/>
    <numFmt numFmtId="203" formatCode="_ * #,##0.000_ ;_ * \-#,##0.000_ ;_ * &quot;-&quot;??_ ;_ @_ "/>
    <numFmt numFmtId="204" formatCode="0.0%"/>
    <numFmt numFmtId="205" formatCode="_-* #,##0_-;\-* #,##0_-;_-* &quot;-&quot;??_-;_-@_-"/>
    <numFmt numFmtId="206" formatCode="_-* #,##0.0_-;\-* #,##0.0_-;_-* &quot;-&quot;?_-;_-@_-"/>
    <numFmt numFmtId="207" formatCode="_(* #,##0.0_);_(* \(#,##0.0\);_(* &quot;-&quot;??_);_(@_)"/>
    <numFmt numFmtId="208" formatCode="_(* #,##0_);_(* \(#,##0\);_(* &quot;-&quot;??_);_(@_)"/>
    <numFmt numFmtId="209" formatCode="_(* #,##0.0_);_(* \(#,##0.0\);_(* &quot;-&quot;_);_(@_)"/>
    <numFmt numFmtId="210" formatCode="_(* #,##0.0_);_(* \(#,##0.0\);_(* &quot;-&quot;?_);_(@_)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Helv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Helv"/>
    </font>
    <font>
      <sz val="10"/>
      <name val="Helv"/>
      <charset val="204"/>
    </font>
    <font>
      <sz val="10"/>
      <name val="Arial CE"/>
      <charset val="238"/>
    </font>
    <font>
      <b/>
      <sz val="12"/>
      <name val="Arial"/>
      <family val="2"/>
    </font>
    <font>
      <sz val="8"/>
      <name val="Times New Roman"/>
      <family val="1"/>
    </font>
    <font>
      <sz val="10"/>
      <name val="Futura"/>
    </font>
    <font>
      <sz val="11"/>
      <name val="Arial"/>
      <family val="2"/>
    </font>
    <font>
      <sz val="10"/>
      <name val="Anglo Sans Medium"/>
    </font>
    <font>
      <sz val="10"/>
      <name val="Futura Md BT"/>
      <family val="2"/>
    </font>
    <font>
      <sz val="10"/>
      <name val="Anglo Sans Light"/>
    </font>
    <font>
      <sz val="10"/>
      <name val="MS Sans Serif"/>
      <family val="2"/>
    </font>
    <font>
      <sz val="12"/>
      <name val="Arial CE"/>
      <charset val="238"/>
    </font>
    <font>
      <sz val="9"/>
      <name val="Tahoma"/>
      <family val="2"/>
    </font>
    <font>
      <sz val="10"/>
      <color indexed="9"/>
      <name val="Anglo Sans Bold"/>
    </font>
    <font>
      <sz val="11"/>
      <color indexed="23"/>
      <name val="Arial"/>
      <family val="2"/>
    </font>
    <font>
      <u/>
      <sz val="11"/>
      <name val="Anglo Sans Bold"/>
    </font>
    <font>
      <b/>
      <sz val="18"/>
      <name val="Arial"/>
      <family val="2"/>
    </font>
    <font>
      <u/>
      <sz val="11.55"/>
      <color indexed="12"/>
      <name val="Times New Roman"/>
      <family val="1"/>
    </font>
    <font>
      <sz val="10"/>
      <color indexed="12"/>
      <name val="Anglo Sans Light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6"/>
      <name val="Anglo Sans Light"/>
    </font>
    <font>
      <sz val="10"/>
      <color indexed="14"/>
      <name val="Anglo Sans Light"/>
    </font>
    <font>
      <sz val="10"/>
      <color indexed="14"/>
      <name val="Anglo Sans Medium"/>
    </font>
    <font>
      <sz val="11"/>
      <color indexed="24"/>
      <name val="Arial"/>
      <family val="2"/>
    </font>
    <font>
      <sz val="8"/>
      <color indexed="10"/>
      <name val="Arial"/>
      <family val="2"/>
    </font>
    <font>
      <b/>
      <u/>
      <sz val="10"/>
      <name val="Anglo Sans Light"/>
    </font>
    <font>
      <sz val="10"/>
      <name val="Anglo Sans Bold"/>
    </font>
    <font>
      <b/>
      <sz val="10"/>
      <color indexed="8"/>
      <name val="Futura Md BT"/>
      <family val="2"/>
    </font>
    <font>
      <sz val="9"/>
      <name val="Futura Md BT"/>
      <family val="2"/>
    </font>
    <font>
      <sz val="10"/>
      <color indexed="8"/>
      <name val="Arial"/>
      <family val="2"/>
    </font>
    <font>
      <sz val="10"/>
      <name val="Courier"/>
      <family val="3"/>
    </font>
    <font>
      <u/>
      <sz val="11.55"/>
      <color indexed="36"/>
      <name val="Times New Roman"/>
      <family val="1"/>
    </font>
    <font>
      <b/>
      <sz val="16"/>
      <color indexed="9"/>
      <name val="Arial"/>
      <family val="2"/>
    </font>
    <font>
      <b/>
      <sz val="14"/>
      <color indexed="3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sz val="6"/>
      <name val="Anglo Sans Medium"/>
    </font>
    <font>
      <sz val="8"/>
      <color indexed="47"/>
      <name val="Arial"/>
      <family val="2"/>
    </font>
    <font>
      <sz val="10"/>
      <name val="Arial Cyr"/>
      <charset val="204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A7D00"/>
      <name val="Arial"/>
      <family val="2"/>
    </font>
    <font>
      <sz val="8"/>
      <color rgb="FF9C5700"/>
      <name val="Arial"/>
      <family val="2"/>
    </font>
    <font>
      <sz val="8"/>
      <color rgb="FF9C0006"/>
      <name val="Arial"/>
      <family val="2"/>
    </font>
    <font>
      <b/>
      <sz val="8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b/>
      <sz val="10"/>
      <color rgb="FF031795"/>
      <name val="Arial"/>
      <family val="2"/>
    </font>
    <font>
      <b/>
      <sz val="10"/>
      <color rgb="FF6BA2F8"/>
      <name val="Arial"/>
      <family val="2"/>
    </font>
    <font>
      <sz val="10"/>
      <color rgb="FF6BA2F8"/>
      <name val="Arial"/>
      <family val="2"/>
    </font>
    <font>
      <sz val="10"/>
      <color rgb="FF031795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  <fill>
      <patternFill patternType="solid">
        <fgColor indexed="14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solid">
        <fgColor indexed="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776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D8A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CEDE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 style="double">
        <color indexed="64"/>
      </top>
      <bottom/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9">
    <xf numFmtId="0" fontId="0" fillId="0" borderId="0"/>
    <xf numFmtId="166" fontId="3" fillId="0" borderId="0" applyFont="0" applyFill="0" applyBorder="0" applyAlignment="0" applyProtection="0"/>
    <xf numFmtId="169" fontId="3" fillId="0" borderId="0"/>
    <xf numFmtId="9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1" fillId="0" borderId="0"/>
    <xf numFmtId="0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2" fillId="0" borderId="0">
      <alignment horizontal="left"/>
    </xf>
    <xf numFmtId="0" fontId="12" fillId="0" borderId="0">
      <alignment horizontal="left"/>
    </xf>
    <xf numFmtId="171" fontId="5" fillId="0" borderId="3" applyFont="0" applyBorder="0"/>
    <xf numFmtId="164" fontId="5" fillId="0" borderId="0" applyFont="0"/>
    <xf numFmtId="171" fontId="13" fillId="0" borderId="0" applyFill="0" applyBorder="0"/>
    <xf numFmtId="171" fontId="13" fillId="0" borderId="0"/>
    <xf numFmtId="171" fontId="13" fillId="0" borderId="0" applyFill="0" applyBorder="0"/>
    <xf numFmtId="172" fontId="5" fillId="0" borderId="0"/>
    <xf numFmtId="171" fontId="5" fillId="0" borderId="3" applyFont="0" applyBorder="0"/>
    <xf numFmtId="0" fontId="14" fillId="0" borderId="0">
      <alignment horizontal="center" wrapText="1"/>
      <protection locked="0"/>
    </xf>
    <xf numFmtId="37" fontId="4" fillId="0" borderId="0" applyNumberFormat="0" applyBorder="0" applyAlignment="0" applyProtection="0">
      <alignment horizontal="center"/>
    </xf>
    <xf numFmtId="0" fontId="15" fillId="5" borderId="0"/>
    <xf numFmtId="164" fontId="8" fillId="0" borderId="0" applyNumberFormat="0" applyFill="0" applyBorder="0" applyAlignment="0" applyProtection="0"/>
    <xf numFmtId="173" fontId="5" fillId="0" borderId="0" applyNumberFormat="0" applyBorder="0">
      <alignment horizontal="center"/>
    </xf>
    <xf numFmtId="0" fontId="13" fillId="0" borderId="0" applyFont="0" applyBorder="0">
      <alignment horizontal="center"/>
    </xf>
    <xf numFmtId="174" fontId="16" fillId="6" borderId="9" applyNumberFormat="0">
      <alignment vertical="center"/>
    </xf>
    <xf numFmtId="175" fontId="16" fillId="7" borderId="9" applyNumberFormat="0">
      <alignment vertical="center"/>
    </xf>
    <xf numFmtId="1" fontId="3" fillId="8" borderId="9" applyNumberFormat="0">
      <alignment vertical="center"/>
    </xf>
    <xf numFmtId="174" fontId="16" fillId="9" borderId="9" applyNumberFormat="0">
      <alignment vertical="center"/>
    </xf>
    <xf numFmtId="174" fontId="16" fillId="2" borderId="9" applyNumberFormat="0">
      <alignment vertical="center"/>
    </xf>
    <xf numFmtId="3" fontId="16" fillId="0" borderId="9" applyNumberFormat="0">
      <alignment vertical="center"/>
    </xf>
    <xf numFmtId="170" fontId="17" fillId="0" borderId="0" applyFill="0" applyBorder="0" applyAlignment="0" applyProtection="0">
      <protection locked="0"/>
    </xf>
    <xf numFmtId="2" fontId="18" fillId="0" borderId="0">
      <alignment horizontal="right"/>
      <protection locked="0"/>
    </xf>
    <xf numFmtId="176" fontId="19" fillId="0" borderId="0" applyFill="0" applyBorder="0" applyAlignment="0" applyProtection="0">
      <protection locked="0"/>
    </xf>
    <xf numFmtId="3" fontId="18" fillId="0" borderId="0" applyFill="0" applyBorder="0" applyAlignment="0" applyProtection="0"/>
    <xf numFmtId="40" fontId="20" fillId="0" borderId="0" applyFont="0" applyFill="0" applyBorder="0" applyAlignment="0" applyProtection="0"/>
    <xf numFmtId="177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20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" fillId="0" borderId="1" applyFont="0" applyFill="0" applyBorder="0" applyAlignment="0" applyProtection="0"/>
    <xf numFmtId="0" fontId="4" fillId="0" borderId="1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6" fillId="10" borderId="10" applyNumberFormat="0">
      <alignment vertical="center"/>
    </xf>
    <xf numFmtId="0" fontId="16" fillId="2" borderId="11" applyNumberFormat="0">
      <alignment vertical="center"/>
    </xf>
    <xf numFmtId="2" fontId="3" fillId="0" borderId="0" applyFont="0" applyFill="0" applyBorder="0" applyAlignment="0" applyProtection="0"/>
    <xf numFmtId="0" fontId="22" fillId="0" borderId="4" applyNumberFormat="0">
      <alignment horizontal="right"/>
    </xf>
    <xf numFmtId="0" fontId="23" fillId="11" borderId="6" applyFill="0" applyBorder="0" applyAlignment="0" applyProtection="0">
      <alignment horizontal="left"/>
    </xf>
    <xf numFmtId="0" fontId="24" fillId="2" borderId="12" applyNumberFormat="0">
      <alignment vertical="center"/>
    </xf>
    <xf numFmtId="0" fontId="13" fillId="0" borderId="8" applyNumberFormat="0" applyAlignment="0" applyProtection="0">
      <alignment horizontal="left" vertical="center"/>
    </xf>
    <xf numFmtId="0" fontId="13" fillId="0" borderId="7">
      <alignment horizontal="left" vertical="center"/>
    </xf>
    <xf numFmtId="0" fontId="25" fillId="12" borderId="5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13" applyFill="0" applyBorder="0" applyProtection="0">
      <protection locked="0"/>
    </xf>
    <xf numFmtId="174" fontId="16" fillId="3" borderId="14" applyNumberFormat="0">
      <alignment vertical="center"/>
      <protection locked="0"/>
    </xf>
    <xf numFmtId="0" fontId="16" fillId="13" borderId="14" applyNumberFormat="0">
      <alignment vertical="center"/>
      <protection locked="0"/>
    </xf>
    <xf numFmtId="184" fontId="10" fillId="14" borderId="0"/>
    <xf numFmtId="38" fontId="29" fillId="0" borderId="0"/>
    <xf numFmtId="38" fontId="30" fillId="0" borderId="0"/>
    <xf numFmtId="38" fontId="31" fillId="0" borderId="0"/>
    <xf numFmtId="38" fontId="32" fillId="0" borderId="0"/>
    <xf numFmtId="0" fontId="33" fillId="0" borderId="0"/>
    <xf numFmtId="0" fontId="33" fillId="0" borderId="0"/>
    <xf numFmtId="0" fontId="34" fillId="0" borderId="0" applyFill="0" applyBorder="0" applyProtection="0">
      <alignment horizontal="left" vertical="center"/>
    </xf>
    <xf numFmtId="185" fontId="35" fillId="0" borderId="0" applyProtection="0">
      <protection locked="0"/>
    </xf>
    <xf numFmtId="186" fontId="36" fillId="0" borderId="0" applyFill="0" applyBorder="0" applyAlignment="0" applyProtection="0"/>
    <xf numFmtId="40" fontId="12" fillId="0" borderId="0">
      <alignment horizontal="left"/>
    </xf>
    <xf numFmtId="187" fontId="2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37" fillId="13" borderId="15" applyNumberFormat="0" applyFill="0" applyAlignment="0" applyProtection="0">
      <alignment vertical="center"/>
      <protection locked="0"/>
    </xf>
    <xf numFmtId="0" fontId="38" fillId="0" borderId="0" applyNumberFormat="0" applyBorder="0">
      <alignment horizontal="left" vertical="top"/>
    </xf>
    <xf numFmtId="0" fontId="15" fillId="15" borderId="2"/>
    <xf numFmtId="0" fontId="39" fillId="12" borderId="2" applyNumberFormat="0" applyFill="0" applyBorder="0" applyAlignment="0" applyProtection="0"/>
    <xf numFmtId="0" fontId="40" fillId="0" borderId="2" applyNumberFormat="0" applyFill="0" applyBorder="0" applyAlignment="0" applyProtection="0"/>
    <xf numFmtId="0" fontId="3" fillId="0" borderId="0"/>
    <xf numFmtId="191" fontId="17" fillId="0" borderId="16" applyFill="0" applyBorder="0">
      <alignment horizontal="center"/>
    </xf>
    <xf numFmtId="191" fontId="41" fillId="0" borderId="2" applyFill="0" applyBorder="0" applyProtection="0">
      <alignment horizontal="center"/>
    </xf>
    <xf numFmtId="0" fontId="20" fillId="0" borderId="0"/>
    <xf numFmtId="0" fontId="33" fillId="0" borderId="0"/>
    <xf numFmtId="0" fontId="3" fillId="0" borderId="0"/>
    <xf numFmtId="0" fontId="3" fillId="0" borderId="0"/>
    <xf numFmtId="0" fontId="15" fillId="14" borderId="4" applyBorder="0" applyProtection="0"/>
    <xf numFmtId="192" fontId="42" fillId="0" borderId="16" applyBorder="0">
      <alignment horizontal="center"/>
    </xf>
    <xf numFmtId="14" fontId="14" fillId="0" borderId="0">
      <alignment horizontal="center" wrapText="1"/>
      <protection locked="0"/>
    </xf>
    <xf numFmtId="193" fontId="13" fillId="0" borderId="3" applyFont="0"/>
    <xf numFmtId="9" fontId="3" fillId="0" borderId="0" applyFont="0" applyFill="0" applyBorder="0" applyAlignment="0" applyProtection="0"/>
    <xf numFmtId="0" fontId="15" fillId="16" borderId="4"/>
    <xf numFmtId="4" fontId="43" fillId="17" borderId="11" applyNumberFormat="0" applyProtection="0">
      <alignment vertical="center"/>
    </xf>
    <xf numFmtId="0" fontId="15" fillId="18" borderId="4"/>
    <xf numFmtId="0" fontId="15" fillId="19" borderId="17" applyBorder="0"/>
    <xf numFmtId="39" fontId="44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5" fillId="20" borderId="4"/>
    <xf numFmtId="0" fontId="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46" fillId="21" borderId="0" applyNumberFormat="0">
      <alignment vertical="center"/>
    </xf>
    <xf numFmtId="174" fontId="47" fillId="6" borderId="0" applyNumberFormat="0">
      <alignment vertical="center"/>
    </xf>
    <xf numFmtId="174" fontId="48" fillId="0" borderId="0" applyNumberFormat="0">
      <alignment vertical="center"/>
    </xf>
    <xf numFmtId="174" fontId="49" fillId="0" borderId="0" applyNumberFormat="0">
      <alignment vertical="center"/>
    </xf>
    <xf numFmtId="194" fontId="3" fillId="0" borderId="0" applyFont="0" applyFill="0" applyBorder="0" applyAlignment="0" applyProtection="0"/>
    <xf numFmtId="164" fontId="50" fillId="0" borderId="0" applyNumberFormat="0" applyFill="0" applyBorder="0" applyAlignment="0" applyProtection="0"/>
    <xf numFmtId="0" fontId="51" fillId="0" borderId="5" applyNumberFormat="0" applyFill="0" applyBorder="0" applyProtection="0">
      <alignment horizontal="center"/>
    </xf>
    <xf numFmtId="195" fontId="3" fillId="0" borderId="0" applyFont="0" applyFill="0" applyBorder="0" applyAlignment="0" applyProtection="0"/>
    <xf numFmtId="196" fontId="6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164" fontId="52" fillId="0" borderId="18" applyNumberFormat="0" applyFont="0" applyFill="0" applyBorder="0" applyProtection="0">
      <alignment horizontal="center" wrapText="1"/>
    </xf>
    <xf numFmtId="0" fontId="3" fillId="0" borderId="0"/>
    <xf numFmtId="201" fontId="5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4" fillId="0" borderId="0"/>
    <xf numFmtId="165" fontId="54" fillId="0" borderId="0" applyFont="0" applyFill="0" applyBorder="0" applyAlignment="0" applyProtection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5" fillId="0" borderId="0" applyFont="0"/>
    <xf numFmtId="37" fontId="4" fillId="0" borderId="0" applyNumberFormat="0" applyBorder="0" applyAlignment="0" applyProtection="0">
      <alignment horizontal="center"/>
    </xf>
    <xf numFmtId="173" fontId="5" fillId="0" borderId="0" applyNumberFormat="0" applyBorder="0">
      <alignment horizontal="center"/>
    </xf>
    <xf numFmtId="173" fontId="5" fillId="0" borderId="0" applyNumberFormat="0" applyBorder="0">
      <alignment horizontal="center"/>
    </xf>
    <xf numFmtId="173" fontId="5" fillId="0" borderId="0" applyNumberFormat="0" applyBorder="0">
      <alignment horizontal="center"/>
    </xf>
    <xf numFmtId="173" fontId="5" fillId="0" borderId="0" applyNumberFormat="0" applyBorder="0">
      <alignment horizontal="center"/>
    </xf>
    <xf numFmtId="173" fontId="5" fillId="0" borderId="0" applyNumberFormat="0" applyBorder="0">
      <alignment horizontal="center"/>
    </xf>
    <xf numFmtId="173" fontId="5" fillId="0" borderId="0" applyNumberFormat="0" applyBorder="0">
      <alignment horizontal="center"/>
    </xf>
    <xf numFmtId="173" fontId="5" fillId="0" borderId="0" applyNumberFormat="0" applyBorder="0">
      <alignment horizontal="center"/>
    </xf>
    <xf numFmtId="173" fontId="5" fillId="0" borderId="0" applyNumberFormat="0" applyBorder="0">
      <alignment horizontal="center"/>
    </xf>
    <xf numFmtId="1" fontId="3" fillId="8" borderId="9" applyNumberFormat="0">
      <alignment vertical="center"/>
    </xf>
    <xf numFmtId="17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8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54" fillId="0" borderId="0"/>
    <xf numFmtId="0" fontId="3" fillId="0" borderId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38" applyNumberFormat="0" applyFont="0" applyAlignment="0" applyProtection="0"/>
    <xf numFmtId="0" fontId="63" fillId="32" borderId="36" applyNumberFormat="0" applyAlignment="0" applyProtection="0"/>
    <xf numFmtId="0" fontId="64" fillId="31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5" fillId="30" borderId="0" applyNumberFormat="0" applyBorder="0" applyAlignment="0" applyProtection="0"/>
    <xf numFmtId="0" fontId="66" fillId="33" borderId="37" applyNumberFormat="0" applyAlignment="0" applyProtection="0"/>
  </cellStyleXfs>
  <cellXfs count="238">
    <xf numFmtId="0" fontId="0" fillId="0" borderId="0" xfId="0"/>
    <xf numFmtId="167" fontId="0" fillId="0" borderId="0" xfId="0" applyNumberFormat="1"/>
    <xf numFmtId="0" fontId="4" fillId="0" borderId="0" xfId="240" applyFont="1"/>
    <xf numFmtId="167" fontId="3" fillId="4" borderId="0" xfId="1" applyNumberFormat="1" applyFont="1" applyFill="1" applyBorder="1"/>
    <xf numFmtId="202" fontId="3" fillId="4" borderId="0" xfId="3" applyNumberFormat="1" applyFont="1" applyFill="1" applyBorder="1"/>
    <xf numFmtId="168" fontId="3" fillId="4" borderId="0" xfId="1" applyNumberFormat="1" applyFont="1" applyFill="1" applyBorder="1"/>
    <xf numFmtId="166" fontId="3" fillId="4" borderId="0" xfId="1" applyFont="1" applyFill="1" applyBorder="1"/>
    <xf numFmtId="0" fontId="57" fillId="2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/>
    </xf>
    <xf numFmtId="166" fontId="3" fillId="0" borderId="0" xfId="1" applyFont="1" applyFill="1" applyBorder="1"/>
    <xf numFmtId="0" fontId="3" fillId="0" borderId="20" xfId="0" applyFont="1" applyBorder="1"/>
    <xf numFmtId="0" fontId="57" fillId="24" borderId="0" xfId="0" quotePrefix="1" applyFont="1" applyFill="1" applyBorder="1" applyAlignment="1">
      <alignment horizontal="center" vertical="center" wrapText="1"/>
    </xf>
    <xf numFmtId="0" fontId="3" fillId="4" borderId="20" xfId="0" applyFont="1" applyFill="1" applyBorder="1"/>
    <xf numFmtId="0" fontId="3" fillId="4" borderId="20" xfId="0" applyFont="1" applyFill="1" applyBorder="1" applyAlignment="1">
      <alignment horizontal="right" indent="1"/>
    </xf>
    <xf numFmtId="167" fontId="3" fillId="4" borderId="20" xfId="1" applyNumberFormat="1" applyFont="1" applyFill="1" applyBorder="1"/>
    <xf numFmtId="202" fontId="3" fillId="4" borderId="20" xfId="3" applyNumberFormat="1" applyFont="1" applyFill="1" applyBorder="1"/>
    <xf numFmtId="0" fontId="3" fillId="4" borderId="0" xfId="0" quotePrefix="1" applyFont="1" applyFill="1" applyBorder="1" applyAlignment="1">
      <alignment horizontal="left"/>
    </xf>
    <xf numFmtId="0" fontId="3" fillId="4" borderId="0" xfId="0" applyFont="1" applyFill="1" applyBorder="1" applyAlignment="1"/>
    <xf numFmtId="0" fontId="57" fillId="24" borderId="0" xfId="0" quotePrefix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left"/>
    </xf>
    <xf numFmtId="0" fontId="0" fillId="0" borderId="6" xfId="0" applyBorder="1"/>
    <xf numFmtId="0" fontId="0" fillId="0" borderId="22" xfId="0" applyBorder="1"/>
    <xf numFmtId="0" fontId="0" fillId="0" borderId="23" xfId="0" applyBorder="1"/>
    <xf numFmtId="0" fontId="0" fillId="0" borderId="1" xfId="0" applyBorder="1"/>
    <xf numFmtId="0" fontId="0" fillId="0" borderId="19" xfId="0" applyBorder="1"/>
    <xf numFmtId="0" fontId="3" fillId="4" borderId="20" xfId="0" applyFont="1" applyFill="1" applyBorder="1" applyAlignment="1">
      <alignment horizontal="left" indent="1"/>
    </xf>
    <xf numFmtId="0" fontId="0" fillId="0" borderId="3" xfId="0" applyBorder="1"/>
    <xf numFmtId="0" fontId="0" fillId="0" borderId="21" xfId="0" applyBorder="1"/>
    <xf numFmtId="168" fontId="3" fillId="27" borderId="0" xfId="1" applyNumberFormat="1" applyFont="1" applyFill="1" applyBorder="1"/>
    <xf numFmtId="202" fontId="3" fillId="27" borderId="0" xfId="3" applyNumberFormat="1" applyFont="1" applyFill="1" applyBorder="1"/>
    <xf numFmtId="168" fontId="0" fillId="0" borderId="0" xfId="1" applyNumberFormat="1" applyFont="1"/>
    <xf numFmtId="203" fontId="0" fillId="0" borderId="0" xfId="1" applyNumberFormat="1" applyFont="1"/>
    <xf numFmtId="0" fontId="0" fillId="4" borderId="0" xfId="0" applyFill="1"/>
    <xf numFmtId="0" fontId="0" fillId="4" borderId="6" xfId="0" applyFill="1" applyBorder="1"/>
    <xf numFmtId="0" fontId="0" fillId="4" borderId="1" xfId="0" applyFill="1" applyBorder="1"/>
    <xf numFmtId="0" fontId="0" fillId="4" borderId="19" xfId="0" applyFill="1" applyBorder="1"/>
    <xf numFmtId="0" fontId="0" fillId="4" borderId="0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1" xfId="0" applyFill="1" applyBorder="1"/>
    <xf numFmtId="0" fontId="56" fillId="23" borderId="0" xfId="0" applyFont="1" applyFill="1"/>
    <xf numFmtId="0" fontId="3" fillId="4" borderId="0" xfId="0" applyFont="1" applyFill="1" applyBorder="1" applyAlignment="1">
      <alignment horizontal="left" indent="2"/>
    </xf>
    <xf numFmtId="0" fontId="3" fillId="4" borderId="0" xfId="0" applyFont="1" applyFill="1" applyBorder="1" applyAlignment="1">
      <alignment horizontal="left" indent="3"/>
    </xf>
    <xf numFmtId="0" fontId="0" fillId="0" borderId="20" xfId="0" applyBorder="1"/>
    <xf numFmtId="0" fontId="56" fillId="4" borderId="0" xfId="0" applyFont="1" applyFill="1" applyBorder="1" applyAlignment="1">
      <alignment horizontal="left"/>
    </xf>
    <xf numFmtId="0" fontId="56" fillId="4" borderId="0" xfId="0" applyFont="1" applyFill="1" applyBorder="1" applyAlignment="1"/>
    <xf numFmtId="167" fontId="56" fillId="4" borderId="0" xfId="1" applyNumberFormat="1" applyFont="1" applyFill="1" applyBorder="1"/>
    <xf numFmtId="202" fontId="56" fillId="4" borderId="0" xfId="3" applyNumberFormat="1" applyFont="1" applyFill="1" applyBorder="1"/>
    <xf numFmtId="0" fontId="4" fillId="0" borderId="0" xfId="0" quotePrefix="1" applyFont="1" applyBorder="1"/>
    <xf numFmtId="0" fontId="4" fillId="0" borderId="0" xfId="0" applyFont="1" applyBorder="1"/>
    <xf numFmtId="0" fontId="4" fillId="0" borderId="0" xfId="0" applyFont="1"/>
    <xf numFmtId="204" fontId="3" fillId="27" borderId="0" xfId="3" applyNumberFormat="1" applyFont="1" applyFill="1" applyBorder="1"/>
    <xf numFmtId="204" fontId="3" fillId="4" borderId="0" xfId="3" applyNumberFormat="1" applyFont="1" applyFill="1" applyBorder="1"/>
    <xf numFmtId="205" fontId="4" fillId="0" borderId="0" xfId="251" applyNumberFormat="1" applyFont="1"/>
    <xf numFmtId="0" fontId="57" fillId="24" borderId="0" xfId="0" quotePrefix="1" applyFont="1" applyFill="1" applyBorder="1" applyAlignment="1">
      <alignment horizontal="center" vertical="center"/>
    </xf>
    <xf numFmtId="0" fontId="3" fillId="0" borderId="0" xfId="240" applyFont="1" applyBorder="1" applyAlignment="1"/>
    <xf numFmtId="0" fontId="3" fillId="0" borderId="20" xfId="240" applyFont="1" applyBorder="1" applyAlignment="1">
      <alignment horizontal="center" vertical="center"/>
    </xf>
    <xf numFmtId="0" fontId="9" fillId="0" borderId="20" xfId="0" applyFont="1" applyBorder="1"/>
    <xf numFmtId="167" fontId="3" fillId="0" borderId="0" xfId="1" applyNumberFormat="1" applyFont="1" applyFill="1" applyBorder="1"/>
    <xf numFmtId="167" fontId="56" fillId="0" borderId="0" xfId="1" applyNumberFormat="1" applyFont="1" applyFill="1" applyBorder="1"/>
    <xf numFmtId="0" fontId="0" fillId="0" borderId="0" xfId="0" applyFill="1"/>
    <xf numFmtId="168" fontId="3" fillId="0" borderId="0" xfId="1" applyNumberFormat="1" applyFont="1" applyFill="1" applyBorder="1"/>
    <xf numFmtId="167" fontId="0" fillId="0" borderId="0" xfId="1" applyNumberFormat="1" applyFont="1" applyBorder="1"/>
    <xf numFmtId="0" fontId="57" fillId="24" borderId="0" xfId="0" quotePrefix="1" applyFont="1" applyFill="1" applyBorder="1" applyAlignment="1">
      <alignment horizontal="center" vertical="center"/>
    </xf>
    <xf numFmtId="206" fontId="0" fillId="0" borderId="0" xfId="0" applyNumberFormat="1" applyBorder="1"/>
    <xf numFmtId="166" fontId="0" fillId="0" borderId="0" xfId="1" applyFont="1"/>
    <xf numFmtId="43" fontId="0" fillId="0" borderId="0" xfId="0" applyNumberFormat="1"/>
    <xf numFmtId="202" fontId="3" fillId="0" borderId="0" xfId="3" applyNumberFormat="1" applyFont="1" applyFill="1" applyBorder="1"/>
    <xf numFmtId="167" fontId="56" fillId="25" borderId="0" xfId="1" applyNumberFormat="1" applyFont="1" applyFill="1" applyBorder="1"/>
    <xf numFmtId="167" fontId="3" fillId="25" borderId="0" xfId="1" applyNumberFormat="1" applyFont="1" applyFill="1" applyBorder="1"/>
    <xf numFmtId="202" fontId="56" fillId="25" borderId="0" xfId="3" applyNumberFormat="1" applyFont="1" applyFill="1" applyBorder="1"/>
    <xf numFmtId="202" fontId="3" fillId="25" borderId="0" xfId="3" applyNumberFormat="1" applyFont="1" applyFill="1" applyBorder="1"/>
    <xf numFmtId="0" fontId="56" fillId="27" borderId="25" xfId="0" applyFont="1" applyFill="1" applyBorder="1" applyAlignment="1">
      <alignment vertical="center"/>
    </xf>
    <xf numFmtId="0" fontId="56" fillId="27" borderId="26" xfId="0" applyFont="1" applyFill="1" applyBorder="1" applyAlignment="1">
      <alignment vertical="center"/>
    </xf>
    <xf numFmtId="0" fontId="56" fillId="27" borderId="27" xfId="0" applyFont="1" applyFill="1" applyBorder="1" applyAlignment="1">
      <alignment vertical="center"/>
    </xf>
    <xf numFmtId="0" fontId="57" fillId="24" borderId="25" xfId="0" applyFont="1" applyFill="1" applyBorder="1" applyAlignment="1">
      <alignment vertical="center"/>
    </xf>
    <xf numFmtId="0" fontId="57" fillId="24" borderId="26" xfId="0" applyFont="1" applyFill="1" applyBorder="1" applyAlignment="1">
      <alignment vertical="center"/>
    </xf>
    <xf numFmtId="0" fontId="57" fillId="24" borderId="26" xfId="0" quotePrefix="1" applyFont="1" applyFill="1" applyBorder="1" applyAlignment="1">
      <alignment horizontal="center" vertical="center"/>
    </xf>
    <xf numFmtId="0" fontId="57" fillId="24" borderId="26" xfId="0" quotePrefix="1" applyFont="1" applyFill="1" applyBorder="1" applyAlignment="1">
      <alignment horizontal="center" vertical="center" wrapText="1"/>
    </xf>
    <xf numFmtId="0" fontId="57" fillId="24" borderId="27" xfId="0" quotePrefix="1" applyFont="1" applyFill="1" applyBorder="1" applyAlignment="1">
      <alignment horizontal="center" vertical="center" wrapText="1"/>
    </xf>
    <xf numFmtId="168" fontId="3" fillId="25" borderId="0" xfId="1" applyNumberFormat="1" applyFont="1" applyFill="1" applyBorder="1"/>
    <xf numFmtId="166" fontId="3" fillId="25" borderId="0" xfId="1" applyFont="1" applyFill="1" applyBorder="1"/>
    <xf numFmtId="0" fontId="57" fillId="24" borderId="28" xfId="0" applyFont="1" applyFill="1" applyBorder="1" applyAlignment="1">
      <alignment vertical="center"/>
    </xf>
    <xf numFmtId="0" fontId="57" fillId="24" borderId="29" xfId="0" applyFont="1" applyFill="1" applyBorder="1" applyAlignment="1">
      <alignment vertical="center"/>
    </xf>
    <xf numFmtId="0" fontId="57" fillId="24" borderId="31" xfId="0" applyFont="1" applyFill="1" applyBorder="1" applyAlignment="1">
      <alignment vertical="center"/>
    </xf>
    <xf numFmtId="0" fontId="57" fillId="24" borderId="33" xfId="0" applyFont="1" applyFill="1" applyBorder="1" applyAlignment="1">
      <alignment vertical="center"/>
    </xf>
    <xf numFmtId="0" fontId="57" fillId="24" borderId="34" xfId="0" applyFont="1" applyFill="1" applyBorder="1" applyAlignment="1">
      <alignment vertical="center"/>
    </xf>
    <xf numFmtId="0" fontId="57" fillId="24" borderId="34" xfId="0" quotePrefix="1" applyFont="1" applyFill="1" applyBorder="1" applyAlignment="1">
      <alignment horizontal="center" vertical="center"/>
    </xf>
    <xf numFmtId="0" fontId="57" fillId="24" borderId="34" xfId="0" quotePrefix="1" applyFont="1" applyFill="1" applyBorder="1" applyAlignment="1">
      <alignment horizontal="center" vertical="center" wrapText="1"/>
    </xf>
    <xf numFmtId="0" fontId="57" fillId="24" borderId="35" xfId="0" quotePrefix="1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57" fillId="24" borderId="0" xfId="0" quotePrefix="1" applyFont="1" applyFill="1" applyBorder="1" applyAlignment="1">
      <alignment horizontal="center" vertical="center" wrapText="1"/>
    </xf>
    <xf numFmtId="0" fontId="57" fillId="24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56" fillId="4" borderId="0" xfId="0" applyFont="1" applyFill="1" applyBorder="1" applyAlignment="1">
      <alignment horizontal="left" indent="1"/>
    </xf>
    <xf numFmtId="0" fontId="56" fillId="0" borderId="0" xfId="240" applyFont="1" applyBorder="1" applyAlignment="1"/>
    <xf numFmtId="0" fontId="3" fillId="0" borderId="0" xfId="240" applyFont="1" applyBorder="1" applyAlignment="1">
      <alignment horizontal="left" indent="1"/>
    </xf>
    <xf numFmtId="167" fontId="56" fillId="27" borderId="0" xfId="1" applyNumberFormat="1" applyFont="1" applyFill="1" applyBorder="1"/>
    <xf numFmtId="202" fontId="56" fillId="27" borderId="0" xfId="3" applyNumberFormat="1" applyFont="1" applyFill="1" applyBorder="1"/>
    <xf numFmtId="166" fontId="3" fillId="4" borderId="0" xfId="1" applyNumberFormat="1" applyFont="1" applyFill="1" applyBorder="1"/>
    <xf numFmtId="166" fontId="3" fillId="0" borderId="0" xfId="1" applyNumberFormat="1" applyFont="1" applyFill="1" applyBorder="1"/>
    <xf numFmtId="0" fontId="3" fillId="0" borderId="20" xfId="240" applyFont="1" applyBorder="1" applyAlignment="1"/>
    <xf numFmtId="0" fontId="3" fillId="4" borderId="20" xfId="0" applyFont="1" applyFill="1" applyBorder="1" applyAlignment="1"/>
    <xf numFmtId="167" fontId="3" fillId="0" borderId="20" xfId="1" applyNumberFormat="1" applyFont="1" applyFill="1" applyBorder="1"/>
    <xf numFmtId="0" fontId="56" fillId="4" borderId="20" xfId="0" applyFont="1" applyFill="1" applyBorder="1" applyAlignment="1"/>
    <xf numFmtId="168" fontId="3" fillId="0" borderId="20" xfId="1" applyNumberFormat="1" applyFont="1" applyFill="1" applyBorder="1"/>
    <xf numFmtId="0" fontId="57" fillId="24" borderId="0" xfId="0" quotePrefix="1" applyFont="1" applyFill="1" applyBorder="1" applyAlignment="1">
      <alignment horizontal="center" vertical="center" wrapText="1"/>
    </xf>
    <xf numFmtId="0" fontId="57" fillId="24" borderId="0" xfId="0" quotePrefix="1" applyFont="1" applyFill="1" applyBorder="1" applyAlignment="1">
      <alignment horizontal="center" vertical="center"/>
    </xf>
    <xf numFmtId="0" fontId="60" fillId="0" borderId="0" xfId="0" applyFont="1"/>
    <xf numFmtId="0" fontId="60" fillId="0" borderId="0" xfId="0" applyFont="1" applyFill="1"/>
    <xf numFmtId="0" fontId="0" fillId="0" borderId="24" xfId="0" applyBorder="1"/>
    <xf numFmtId="206" fontId="0" fillId="0" borderId="0" xfId="0" applyNumberFormat="1"/>
    <xf numFmtId="207" fontId="0" fillId="0" borderId="0" xfId="0" applyNumberFormat="1"/>
    <xf numFmtId="0" fontId="61" fillId="0" borderId="0" xfId="256" quotePrefix="1"/>
    <xf numFmtId="0" fontId="61" fillId="0" borderId="0" xfId="256"/>
    <xf numFmtId="0" fontId="61" fillId="0" borderId="0" xfId="256" quotePrefix="1" applyAlignment="1">
      <alignment horizontal="right"/>
    </xf>
    <xf numFmtId="0" fontId="61" fillId="0" borderId="0" xfId="256" applyAlignment="1">
      <alignment horizontal="right"/>
    </xf>
    <xf numFmtId="0" fontId="61" fillId="0" borderId="0" xfId="256" applyAlignment="1">
      <alignment wrapText="1"/>
    </xf>
    <xf numFmtId="0" fontId="62" fillId="0" borderId="0" xfId="256" quotePrefix="1" applyFont="1" applyAlignment="1">
      <alignment horizontal="right" wrapText="1"/>
    </xf>
    <xf numFmtId="208" fontId="0" fillId="0" borderId="0" xfId="257" applyNumberFormat="1" applyFont="1"/>
    <xf numFmtId="9" fontId="0" fillId="0" borderId="0" xfId="258" applyFont="1"/>
    <xf numFmtId="208" fontId="61" fillId="23" borderId="0" xfId="256" applyNumberFormat="1" applyFill="1"/>
    <xf numFmtId="43" fontId="61" fillId="0" borderId="0" xfId="256" applyNumberFormat="1"/>
    <xf numFmtId="208" fontId="61" fillId="29" borderId="0" xfId="256" applyNumberFormat="1" applyFill="1"/>
    <xf numFmtId="208" fontId="61" fillId="26" borderId="0" xfId="256" applyNumberFormat="1" applyFill="1"/>
    <xf numFmtId="208" fontId="62" fillId="0" borderId="0" xfId="256" applyNumberFormat="1" applyFont="1"/>
    <xf numFmtId="208" fontId="61" fillId="27" borderId="0" xfId="256" applyNumberFormat="1" applyFill="1"/>
    <xf numFmtId="208" fontId="61" fillId="28" borderId="0" xfId="256" applyNumberFormat="1" applyFill="1"/>
    <xf numFmtId="0" fontId="57" fillId="24" borderId="0" xfId="0" quotePrefix="1" applyFont="1" applyFill="1" applyBorder="1" applyAlignment="1">
      <alignment horizontal="center" vertical="center" wrapText="1"/>
    </xf>
    <xf numFmtId="0" fontId="57" fillId="24" borderId="0" xfId="0" quotePrefix="1" applyFont="1" applyFill="1" applyBorder="1" applyAlignment="1">
      <alignment horizontal="center" vertical="center"/>
    </xf>
    <xf numFmtId="0" fontId="0" fillId="4" borderId="24" xfId="0" applyFill="1" applyBorder="1"/>
    <xf numFmtId="202" fontId="56" fillId="0" borderId="0" xfId="3" applyNumberFormat="1" applyFont="1" applyFill="1" applyBorder="1"/>
    <xf numFmtId="0" fontId="57" fillId="24" borderId="0" xfId="240" applyFont="1" applyFill="1" applyBorder="1" applyAlignment="1"/>
    <xf numFmtId="0" fontId="57" fillId="24" borderId="0" xfId="0" quotePrefix="1" applyFont="1" applyFill="1" applyBorder="1" applyAlignment="1">
      <alignment horizontal="center" vertical="center" wrapText="1"/>
    </xf>
    <xf numFmtId="0" fontId="57" fillId="24" borderId="0" xfId="0" quotePrefix="1" applyFont="1" applyFill="1" applyBorder="1" applyAlignment="1">
      <alignment horizontal="center" vertical="center"/>
    </xf>
    <xf numFmtId="165" fontId="0" fillId="0" borderId="0" xfId="0" applyNumberFormat="1"/>
    <xf numFmtId="209" fontId="3" fillId="0" borderId="0" xfId="1" applyNumberFormat="1" applyFont="1" applyFill="1" applyBorder="1"/>
    <xf numFmtId="210" fontId="3" fillId="0" borderId="0" xfId="1" applyNumberFormat="1" applyFont="1" applyFill="1" applyBorder="1"/>
    <xf numFmtId="168" fontId="0" fillId="0" borderId="0" xfId="0" applyNumberFormat="1" applyBorder="1"/>
    <xf numFmtId="0" fontId="57" fillId="24" borderId="0" xfId="0" quotePrefix="1" applyFont="1" applyFill="1" applyBorder="1" applyAlignment="1">
      <alignment horizontal="center" vertical="center"/>
    </xf>
    <xf numFmtId="0" fontId="57" fillId="24" borderId="0" xfId="0" quotePrefix="1" applyFont="1" applyFill="1" applyBorder="1" applyAlignment="1">
      <alignment horizontal="center" vertical="center" wrapText="1"/>
    </xf>
    <xf numFmtId="0" fontId="57" fillId="24" borderId="0" xfId="0" quotePrefix="1" applyFont="1" applyFill="1" applyBorder="1" applyAlignment="1">
      <alignment horizontal="center" vertical="center"/>
    </xf>
    <xf numFmtId="0" fontId="57" fillId="24" borderId="0" xfId="0" quotePrefix="1" applyFont="1" applyFill="1" applyBorder="1" applyAlignment="1">
      <alignment horizontal="center" wrapText="1"/>
    </xf>
    <xf numFmtId="0" fontId="57" fillId="24" borderId="0" xfId="0" quotePrefix="1" applyFont="1" applyFill="1" applyBorder="1" applyAlignment="1">
      <alignment horizontal="center" vertical="center" wrapText="1"/>
    </xf>
    <xf numFmtId="0" fontId="57" fillId="24" borderId="29" xfId="0" quotePrefix="1" applyFont="1" applyFill="1" applyBorder="1" applyAlignment="1">
      <alignment horizontal="center" wrapText="1"/>
    </xf>
    <xf numFmtId="0" fontId="57" fillId="24" borderId="0" xfId="0" quotePrefix="1" applyFont="1" applyFill="1" applyBorder="1" applyAlignment="1">
      <alignment horizontal="center" vertical="center"/>
    </xf>
    <xf numFmtId="167" fontId="3" fillId="22" borderId="0" xfId="1" applyNumberFormat="1" applyFont="1" applyFill="1" applyBorder="1"/>
    <xf numFmtId="167" fontId="56" fillId="37" borderId="0" xfId="1" applyNumberFormat="1" applyFont="1" applyFill="1" applyBorder="1"/>
    <xf numFmtId="167" fontId="3" fillId="37" borderId="0" xfId="1" applyNumberFormat="1" applyFont="1" applyFill="1" applyBorder="1"/>
    <xf numFmtId="168" fontId="3" fillId="37" borderId="0" xfId="1" applyNumberFormat="1" applyFont="1" applyFill="1" applyBorder="1"/>
    <xf numFmtId="166" fontId="3" fillId="37" borderId="0" xfId="1" applyNumberFormat="1" applyFont="1" applyFill="1" applyBorder="1"/>
    <xf numFmtId="167" fontId="3" fillId="37" borderId="20" xfId="1" applyNumberFormat="1" applyFont="1" applyFill="1" applyBorder="1"/>
    <xf numFmtId="202" fontId="3" fillId="37" borderId="0" xfId="3" applyNumberFormat="1" applyFont="1" applyFill="1" applyBorder="1"/>
    <xf numFmtId="202" fontId="3" fillId="37" borderId="20" xfId="3" applyNumberFormat="1" applyFont="1" applyFill="1" applyBorder="1"/>
    <xf numFmtId="202" fontId="56" fillId="37" borderId="0" xfId="3" applyNumberFormat="1" applyFont="1" applyFill="1" applyBorder="1"/>
    <xf numFmtId="168" fontId="3" fillId="37" borderId="20" xfId="1" applyNumberFormat="1" applyFont="1" applyFill="1" applyBorder="1"/>
    <xf numFmtId="0" fontId="57" fillId="24" borderId="0" xfId="0" quotePrefix="1" applyFont="1" applyFill="1" applyBorder="1" applyAlignment="1">
      <alignment vertical="center" wrapText="1"/>
    </xf>
    <xf numFmtId="165" fontId="60" fillId="0" borderId="0" xfId="0" applyNumberFormat="1" applyFont="1"/>
    <xf numFmtId="0" fontId="60" fillId="0" borderId="0" xfId="0" applyFont="1" applyBorder="1"/>
    <xf numFmtId="165" fontId="60" fillId="0" borderId="0" xfId="0" applyNumberFormat="1" applyFont="1" applyBorder="1"/>
    <xf numFmtId="202" fontId="3" fillId="0" borderId="20" xfId="3" applyNumberFormat="1" applyFont="1" applyFill="1" applyBorder="1"/>
    <xf numFmtId="0" fontId="69" fillId="0" borderId="0" xfId="0" quotePrefix="1" applyFont="1" applyBorder="1"/>
    <xf numFmtId="167" fontId="70" fillId="0" borderId="0" xfId="1" applyNumberFormat="1" applyFont="1" applyBorder="1"/>
    <xf numFmtId="168" fontId="70" fillId="4" borderId="0" xfId="0" applyNumberFormat="1" applyFont="1" applyFill="1" applyBorder="1"/>
    <xf numFmtId="167" fontId="70" fillId="0" borderId="0" xfId="0" applyNumberFormat="1" applyFont="1" applyBorder="1"/>
    <xf numFmtId="0" fontId="57" fillId="24" borderId="0" xfId="0" quotePrefix="1" applyFont="1" applyFill="1" applyBorder="1" applyAlignment="1">
      <alignment horizontal="center" wrapText="1"/>
    </xf>
    <xf numFmtId="0" fontId="57" fillId="24" borderId="0" xfId="0" quotePrefix="1" applyFont="1" applyFill="1" applyBorder="1" applyAlignment="1">
      <alignment horizontal="center" vertical="center" wrapText="1"/>
    </xf>
    <xf numFmtId="0" fontId="57" fillId="24" borderId="29" xfId="0" quotePrefix="1" applyFont="1" applyFill="1" applyBorder="1" applyAlignment="1">
      <alignment horizontal="center" wrapText="1"/>
    </xf>
    <xf numFmtId="0" fontId="57" fillId="24" borderId="0" xfId="0" quotePrefix="1" applyFont="1" applyFill="1" applyBorder="1" applyAlignment="1">
      <alignment horizontal="center" vertical="center"/>
    </xf>
    <xf numFmtId="165" fontId="0" fillId="0" borderId="0" xfId="0" applyNumberFormat="1" applyBorder="1"/>
    <xf numFmtId="0" fontId="57" fillId="24" borderId="0" xfId="0" quotePrefix="1" applyFont="1" applyFill="1" applyBorder="1" applyAlignment="1">
      <alignment horizontal="center" vertical="center"/>
    </xf>
    <xf numFmtId="0" fontId="56" fillId="27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 applyAlignment="1">
      <alignment horizontal="left"/>
    </xf>
    <xf numFmtId="43" fontId="0" fillId="0" borderId="0" xfId="0" applyNumberFormat="1" applyBorder="1"/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/>
    <xf numFmtId="207" fontId="0" fillId="0" borderId="0" xfId="0" applyNumberFormat="1" applyBorder="1"/>
    <xf numFmtId="0" fontId="56" fillId="0" borderId="0" xfId="0" applyFont="1" applyFill="1" applyBorder="1" applyAlignment="1">
      <alignment vertical="center"/>
    </xf>
    <xf numFmtId="0" fontId="56" fillId="0" borderId="26" xfId="0" applyFont="1" applyFill="1" applyBorder="1" applyAlignment="1">
      <alignment vertical="center"/>
    </xf>
    <xf numFmtId="0" fontId="56" fillId="0" borderId="34" xfId="0" applyFont="1" applyFill="1" applyBorder="1" applyAlignment="1">
      <alignment vertical="center"/>
    </xf>
    <xf numFmtId="0" fontId="57" fillId="0" borderId="0" xfId="0" quotePrefix="1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4" xfId="0" applyFont="1" applyBorder="1"/>
    <xf numFmtId="0" fontId="71" fillId="0" borderId="0" xfId="0" applyFont="1" applyFill="1" applyBorder="1" applyAlignment="1">
      <alignment vertical="center"/>
    </xf>
    <xf numFmtId="0" fontId="72" fillId="0" borderId="0" xfId="0" applyFont="1" applyFill="1" applyBorder="1" applyAlignment="1">
      <alignment horizontal="left"/>
    </xf>
    <xf numFmtId="167" fontId="72" fillId="0" borderId="0" xfId="1" applyNumberFormat="1" applyFont="1" applyFill="1" applyBorder="1"/>
    <xf numFmtId="202" fontId="72" fillId="0" borderId="0" xfId="3" applyNumberFormat="1" applyFont="1" applyFill="1" applyBorder="1"/>
    <xf numFmtId="0" fontId="73" fillId="4" borderId="0" xfId="0" applyFont="1" applyFill="1" applyBorder="1" applyAlignment="1">
      <alignment horizontal="left" indent="1"/>
    </xf>
    <xf numFmtId="202" fontId="73" fillId="0" borderId="0" xfId="3" applyNumberFormat="1" applyFont="1" applyFill="1" applyBorder="1"/>
    <xf numFmtId="167" fontId="73" fillId="38" borderId="0" xfId="1" applyNumberFormat="1" applyFont="1" applyFill="1" applyBorder="1"/>
    <xf numFmtId="202" fontId="73" fillId="38" borderId="0" xfId="3" applyNumberFormat="1" applyFont="1" applyFill="1" applyBorder="1"/>
    <xf numFmtId="0" fontId="72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0" fontId="74" fillId="0" borderId="0" xfId="0" quotePrefix="1" applyFont="1" applyFill="1" applyBorder="1" applyAlignment="1">
      <alignment horizontal="center"/>
    </xf>
    <xf numFmtId="0" fontId="73" fillId="0" borderId="0" xfId="0" quotePrefix="1" applyFont="1" applyFill="1" applyBorder="1" applyAlignment="1">
      <alignment horizontal="center" vertical="center" wrapText="1"/>
    </xf>
    <xf numFmtId="0" fontId="73" fillId="0" borderId="0" xfId="0" quotePrefix="1" applyFont="1" applyFill="1" applyBorder="1" applyAlignment="1">
      <alignment horizontal="center"/>
    </xf>
    <xf numFmtId="0" fontId="7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wrapText="1"/>
    </xf>
    <xf numFmtId="0" fontId="73" fillId="0" borderId="0" xfId="0" quotePrefix="1" applyFont="1" applyFill="1" applyBorder="1" applyAlignment="1">
      <alignment horizontal="center" wrapText="1"/>
    </xf>
    <xf numFmtId="168" fontId="73" fillId="38" borderId="0" xfId="1" applyNumberFormat="1" applyFont="1" applyFill="1" applyBorder="1"/>
    <xf numFmtId="166" fontId="73" fillId="38" borderId="0" xfId="1" applyFont="1" applyFill="1" applyBorder="1"/>
    <xf numFmtId="0" fontId="73" fillId="38" borderId="20" xfId="0" applyFont="1" applyFill="1" applyBorder="1"/>
    <xf numFmtId="0" fontId="71" fillId="0" borderId="25" xfId="0" applyFont="1" applyFill="1" applyBorder="1" applyAlignment="1">
      <alignment vertical="center"/>
    </xf>
    <xf numFmtId="0" fontId="57" fillId="0" borderId="26" xfId="0" applyFont="1" applyFill="1" applyBorder="1" applyAlignment="1">
      <alignment vertical="center"/>
    </xf>
    <xf numFmtId="0" fontId="72" fillId="0" borderId="26" xfId="0" quotePrefix="1" applyFont="1" applyFill="1" applyBorder="1" applyAlignment="1">
      <alignment horizontal="center" vertical="center"/>
    </xf>
    <xf numFmtId="0" fontId="57" fillId="0" borderId="26" xfId="0" quotePrefix="1" applyFont="1" applyFill="1" applyBorder="1" applyAlignment="1">
      <alignment horizontal="center" vertical="center"/>
    </xf>
    <xf numFmtId="0" fontId="72" fillId="0" borderId="26" xfId="0" quotePrefix="1" applyFont="1" applyFill="1" applyBorder="1" applyAlignment="1">
      <alignment horizontal="center" vertical="center" wrapText="1"/>
    </xf>
    <xf numFmtId="0" fontId="57" fillId="0" borderId="26" xfId="0" quotePrefix="1" applyFont="1" applyFill="1" applyBorder="1" applyAlignment="1">
      <alignment horizontal="center" vertical="center" wrapText="1"/>
    </xf>
    <xf numFmtId="0" fontId="72" fillId="0" borderId="26" xfId="0" applyFont="1" applyFill="1" applyBorder="1" applyAlignment="1">
      <alignment vertical="center"/>
    </xf>
    <xf numFmtId="0" fontId="72" fillId="0" borderId="25" xfId="0" applyFont="1" applyFill="1" applyBorder="1" applyAlignment="1">
      <alignment vertical="center"/>
    </xf>
    <xf numFmtId="0" fontId="72" fillId="0" borderId="31" xfId="0" applyFont="1" applyFill="1" applyBorder="1" applyAlignment="1">
      <alignment vertical="center"/>
    </xf>
    <xf numFmtId="0" fontId="72" fillId="0" borderId="34" xfId="0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2" fillId="38" borderId="0" xfId="0" applyFont="1" applyFill="1" applyBorder="1" applyAlignment="1">
      <alignment vertical="center"/>
    </xf>
    <xf numFmtId="166" fontId="73" fillId="38" borderId="0" xfId="1" applyNumberFormat="1" applyFont="1" applyFill="1" applyBorder="1"/>
    <xf numFmtId="0" fontId="56" fillId="0" borderId="0" xfId="0" applyFont="1" applyFill="1" applyBorder="1" applyAlignment="1">
      <alignment horizontal="right" indent="1"/>
    </xf>
    <xf numFmtId="0" fontId="57" fillId="0" borderId="25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168" fontId="73" fillId="0" borderId="0" xfId="1" applyNumberFormat="1" applyFont="1" applyFill="1" applyBorder="1"/>
    <xf numFmtId="0" fontId="3" fillId="0" borderId="20" xfId="0" applyFont="1" applyFill="1" applyBorder="1"/>
    <xf numFmtId="0" fontId="73" fillId="0" borderId="20" xfId="0" applyFont="1" applyFill="1" applyBorder="1"/>
    <xf numFmtId="0" fontId="57" fillId="24" borderId="29" xfId="0" quotePrefix="1" applyFont="1" applyFill="1" applyBorder="1" applyAlignment="1">
      <alignment horizontal="center"/>
    </xf>
    <xf numFmtId="0" fontId="57" fillId="24" borderId="0" xfId="0" quotePrefix="1" applyFont="1" applyFill="1" applyBorder="1" applyAlignment="1">
      <alignment horizontal="center"/>
    </xf>
    <xf numFmtId="0" fontId="57" fillId="24" borderId="29" xfId="0" quotePrefix="1" applyFont="1" applyFill="1" applyBorder="1" applyAlignment="1">
      <alignment horizontal="center" wrapText="1"/>
    </xf>
    <xf numFmtId="0" fontId="57" fillId="24" borderId="30" xfId="0" quotePrefix="1" applyFont="1" applyFill="1" applyBorder="1" applyAlignment="1">
      <alignment horizontal="center" vertical="center" wrapText="1"/>
    </xf>
    <xf numFmtId="0" fontId="57" fillId="24" borderId="32" xfId="0" quotePrefix="1" applyFont="1" applyFill="1" applyBorder="1" applyAlignment="1">
      <alignment horizontal="center" vertical="center"/>
    </xf>
    <xf numFmtId="0" fontId="57" fillId="24" borderId="0" xfId="0" quotePrefix="1" applyFont="1" applyFill="1" applyBorder="1" applyAlignment="1">
      <alignment horizontal="center" wrapText="1"/>
    </xf>
    <xf numFmtId="0" fontId="57" fillId="24" borderId="29" xfId="0" quotePrefix="1" applyFont="1" applyFill="1" applyBorder="1" applyAlignment="1">
      <alignment horizontal="center" vertical="center" wrapText="1"/>
    </xf>
    <xf numFmtId="0" fontId="57" fillId="24" borderId="0" xfId="0" quotePrefix="1" applyFont="1" applyFill="1" applyBorder="1" applyAlignment="1">
      <alignment horizontal="center" vertical="center"/>
    </xf>
    <xf numFmtId="0" fontId="57" fillId="24" borderId="0" xfId="0" quotePrefix="1" applyFont="1" applyFill="1" applyBorder="1" applyAlignment="1">
      <alignment horizontal="center" vertical="center" wrapText="1"/>
    </xf>
    <xf numFmtId="0" fontId="4" fillId="0" borderId="0" xfId="240" applyFont="1" applyAlignment="1">
      <alignment horizontal="left" vertical="center" wrapText="1"/>
    </xf>
    <xf numFmtId="0" fontId="57" fillId="24" borderId="0" xfId="240" applyFont="1" applyFill="1" applyBorder="1" applyAlignment="1">
      <alignment horizontal="left"/>
    </xf>
  </cellXfs>
  <cellStyles count="269">
    <cellStyle name="_06 - 07 Group Presentation Dollars" xfId="6" xr:uid="{00000000-0005-0000-0000-000000000000}"/>
    <cellStyle name="_1  Projects Investment Page Rand - May 2008" xfId="7" xr:uid="{00000000-0005-0000-0000-000001000000}"/>
    <cellStyle name="_1. Capital Book - July 2008" xfId="8" xr:uid="{00000000-0005-0000-0000-000002000000}"/>
    <cellStyle name="_1. Capital HDSA Report - July 2009" xfId="9" xr:uid="{00000000-0005-0000-0000-000003000000}"/>
    <cellStyle name="_1. Dashboard - April 2009" xfId="10" xr:uid="{00000000-0005-0000-0000-000004000000}"/>
    <cellStyle name="_1. Exco Report Workings - April 2009" xfId="11" xr:uid="{00000000-0005-0000-0000-000005000000}"/>
    <cellStyle name="_1. Exco Report Workings - December 2009" xfId="12" xr:uid="{00000000-0005-0000-0000-000006000000}"/>
    <cellStyle name="_1. Exco Report Workings - March 2008 v.2" xfId="13" xr:uid="{00000000-0005-0000-0000-000007000000}"/>
    <cellStyle name="_1. Exco Report Workings - May 2007" xfId="14" xr:uid="{00000000-0005-0000-0000-000008000000}"/>
    <cellStyle name="_1. Exco Report Workings - May 2007_BP2009-BP2009-2011 Capital Budget - Central 29 Jul 08" xfId="15" xr:uid="{00000000-0005-0000-0000-000009000000}"/>
    <cellStyle name="_1. Exco Report Workings - May 2007_BP2009-BP2009-2011 Capital Budget - Central 29 Jul 08 2" xfId="216" xr:uid="{00000000-0005-0000-0000-00000A000000}"/>
    <cellStyle name="_1. Exco Report Workings - May 2008" xfId="16" xr:uid="{00000000-0005-0000-0000-00000B000000}"/>
    <cellStyle name="_1. Exco Report Workings - October 2007" xfId="17" xr:uid="{00000000-0005-0000-0000-00000C000000}"/>
    <cellStyle name="_1. Projects Investment Page Rand - April 2008" xfId="18" xr:uid="{00000000-0005-0000-0000-00000D000000}"/>
    <cellStyle name="_1. Projects Investment Page Rand - February 2008" xfId="19" xr:uid="{00000000-0005-0000-0000-00000E000000}"/>
    <cellStyle name="_1. Projects Investment Page Rand - March 2008" xfId="20" xr:uid="{00000000-0005-0000-0000-00000F000000}"/>
    <cellStyle name="_1. Projects Investment Page Rand - March 2008 - Workings" xfId="21" xr:uid="{00000000-0005-0000-0000-000010000000}"/>
    <cellStyle name="_1. Template 2 - capex 2plus10" xfId="22" xr:uid="{00000000-0005-0000-0000-000011000000}"/>
    <cellStyle name="_2. Exco Capital Report - May 2007" xfId="23" xr:uid="{00000000-0005-0000-0000-000012000000}"/>
    <cellStyle name="_3. Escalation Summary - July 2008" xfId="24" xr:uid="{00000000-0005-0000-0000-000013000000}"/>
    <cellStyle name="_3. Opco Capital Report - July 2008" xfId="25" xr:uid="{00000000-0005-0000-0000-000014000000}"/>
    <cellStyle name="_4. Dataset - December 2009" xfId="26" xr:uid="{00000000-0005-0000-0000-000015000000}"/>
    <cellStyle name="_4. Projects investments Outlook5+7 2007 $" xfId="27" xr:uid="{00000000-0005-0000-0000-000016000000}"/>
    <cellStyle name="_5. OPSCO PVT report Q3 2008" xfId="28" xr:uid="{00000000-0005-0000-0000-000017000000}"/>
    <cellStyle name="_9. Capital Book - July 2007" xfId="29" xr:uid="{00000000-0005-0000-0000-000018000000}"/>
    <cellStyle name="_Ad Hoc" xfId="30" xr:uid="{00000000-0005-0000-0000-000019000000}"/>
    <cellStyle name="_Additions" xfId="31" xr:uid="{00000000-0005-0000-0000-00001A000000}"/>
    <cellStyle name="_AIM_Budget_File v.16" xfId="32" xr:uid="{00000000-0005-0000-0000-00001B000000}"/>
    <cellStyle name="_Board Notes 31 December Final" xfId="33" xr:uid="{00000000-0005-0000-0000-00001C000000}"/>
    <cellStyle name="_Board Notes A3  30 Sep 08 - Final 21 Oct" xfId="34" xr:uid="{00000000-0005-0000-0000-00001D000000}"/>
    <cellStyle name="_Book2" xfId="35" xr:uid="{00000000-0005-0000-0000-00001E000000}"/>
    <cellStyle name="_Book2 (21)" xfId="36" xr:uid="{00000000-0005-0000-0000-00001F000000}"/>
    <cellStyle name="_Budget Top Costs." xfId="37" xr:uid="{00000000-0005-0000-0000-000020000000}"/>
    <cellStyle name="_Capital Management Dashboard Jul 07 Final" xfId="38" xr:uid="{00000000-0005-0000-0000-000021000000}"/>
    <cellStyle name="_Capital Management Jun 07 Draft v2" xfId="39" xr:uid="{00000000-0005-0000-0000-000022000000}"/>
    <cellStyle name="_Capital Management Jun 07 Draft v2_BP2009-BP2009-2011 Capital Budget - Central 29 Jul 08" xfId="40" xr:uid="{00000000-0005-0000-0000-000023000000}"/>
    <cellStyle name="_Capital Management Jun 07 Draft v2_BP2009-BP2009-2011 Capital Budget - Central 29 Jul 08 2" xfId="217" xr:uid="{00000000-0005-0000-0000-000024000000}"/>
    <cellStyle name="_Capital Management Jun 07 Final v2" xfId="41" xr:uid="{00000000-0005-0000-0000-000025000000}"/>
    <cellStyle name="_Capital Management Jun 07 Final v2_BP2009-BP2009-2011 Capital Budget - Central 29 Jul 08" xfId="42" xr:uid="{00000000-0005-0000-0000-000026000000}"/>
    <cellStyle name="_Capital Management Jun 07 Final v2_BP2009-BP2009-2011 Capital Budget - Central 29 Jul 08 2" xfId="218" xr:uid="{00000000-0005-0000-0000-000027000000}"/>
    <cellStyle name="_Capital Management May 07 Final" xfId="43" xr:uid="{00000000-0005-0000-0000-000028000000}"/>
    <cellStyle name="_Capital Management May 07 Final_BP2009-BP2009-2011 Capital Budget - Central 29 Jul 08" xfId="44" xr:uid="{00000000-0005-0000-0000-000029000000}"/>
    <cellStyle name="_Capital Management May 07 Final_BP2009-BP2009-2011 Capital Budget - Central 29 Jul 08 2" xfId="219" xr:uid="{00000000-0005-0000-0000-00002A000000}"/>
    <cellStyle name="_Capital Management Summary Dec 07 Final" xfId="45" xr:uid="{00000000-0005-0000-0000-00002B000000}"/>
    <cellStyle name="_Capital Management Summary Dec 08 Final" xfId="46" xr:uid="{00000000-0005-0000-0000-00002C000000}"/>
    <cellStyle name="_Capital Management Summary Jul 08 Final v2" xfId="47" xr:uid="{00000000-0005-0000-0000-00002D000000}"/>
    <cellStyle name="_Capital Management Summary May 09 Final" xfId="48" xr:uid="{00000000-0005-0000-0000-00002E000000}"/>
    <cellStyle name="_CM Dashboard Jun 07 Final" xfId="49" xr:uid="{00000000-0005-0000-0000-00002F000000}"/>
    <cellStyle name="_CM Dashboard Jun 07 Final_BP2009-BP2009-2011 Capital Budget - Central 29 Jul 08" xfId="50" xr:uid="{00000000-0005-0000-0000-000030000000}"/>
    <cellStyle name="_CM Dashboard Jun 07 Final_BP2009-BP2009-2011 Capital Budget - Central 29 Jul 08 2" xfId="220" xr:uid="{00000000-0005-0000-0000-000031000000}"/>
    <cellStyle name="_CM Dashboard Jun 07 In Progress" xfId="51" xr:uid="{00000000-0005-0000-0000-000032000000}"/>
    <cellStyle name="_CM Dashboard Jun 07 In Progress_BP2009-BP2009-2011 Capital Budget - Central 29 Jul 08" xfId="52" xr:uid="{00000000-0005-0000-0000-000033000000}"/>
    <cellStyle name="_CM Dashboard Jun 07 In Progress_BP2009-BP2009-2011 Capital Budget - Central 29 Jul 08 2" xfId="221" xr:uid="{00000000-0005-0000-0000-000034000000}"/>
    <cellStyle name="_Essbase retrieve Budget 2008" xfId="53" xr:uid="{00000000-0005-0000-0000-000035000000}"/>
    <cellStyle name="_Essbase retrieve for QPR Q3 2007" xfId="54" xr:uid="{00000000-0005-0000-0000-000036000000}"/>
    <cellStyle name="_Essbase retrieve Sep 2007" xfId="55" xr:uid="{00000000-0005-0000-0000-000037000000}"/>
    <cellStyle name="_Estimate May 2007" xfId="56" xr:uid="{00000000-0005-0000-0000-000038000000}"/>
    <cellStyle name="_Exco Group Workings SK &amp; VM" xfId="57" xr:uid="{00000000-0005-0000-0000-000039000000}"/>
    <cellStyle name="_Flash November 2006_S9" xfId="58" xr:uid="{00000000-0005-0000-0000-00003A000000}"/>
    <cellStyle name="_Flash Year End December 2006" xfId="59" xr:uid="{00000000-0005-0000-0000-00003B000000}"/>
    <cellStyle name="_Group Risks and Opps" xfId="60" xr:uid="{00000000-0005-0000-0000-00003C000000}"/>
    <cellStyle name="_HDSA" xfId="61" xr:uid="{00000000-0005-0000-0000-00003D000000}"/>
    <cellStyle name="_HDSA YTD April 2007" xfId="62" xr:uid="{00000000-0005-0000-0000-00003E000000}"/>
    <cellStyle name="_HDSA YTD April 2007_BP2009-BP2009-2011 Capital Budget - Central 29 Jul 08" xfId="63" xr:uid="{00000000-0005-0000-0000-00003F000000}"/>
    <cellStyle name="_HDSA YTD April 2007_BP2009-BP2009-2011 Capital Budget - Central 29 Jul 08 2" xfId="222" xr:uid="{00000000-0005-0000-0000-000040000000}"/>
    <cellStyle name="_LE02- OPCO - B - OVERVIEW AND FINANCIALS" xfId="64" xr:uid="{00000000-0005-0000-0000-000041000000}"/>
    <cellStyle name="_LE09" xfId="65" xr:uid="{00000000-0005-0000-0000-000042000000}"/>
    <cellStyle name="_LE11" xfId="66" xr:uid="{00000000-0005-0000-0000-000043000000}"/>
    <cellStyle name="_Mining Budget data 2008" xfId="67" xr:uid="{00000000-0005-0000-0000-000044000000}"/>
    <cellStyle name="_Naming Conventions Operations" xfId="68" xr:uid="{00000000-0005-0000-0000-000045000000}"/>
    <cellStyle name="_Naming Conventions Operations_BP2009-BP2009-2011 Capital Budget - Central 29 Jul 08" xfId="69" xr:uid="{00000000-0005-0000-0000-000046000000}"/>
    <cellStyle name="_Naming Conventions Operations_BP2009-BP2009-2011 Capital Budget - Central 29 Jul 08 2" xfId="223" xr:uid="{00000000-0005-0000-0000-000047000000}"/>
    <cellStyle name="_New Chart Format" xfId="70" xr:uid="{00000000-0005-0000-0000-000048000000}"/>
    <cellStyle name="_Operating Costs Analysis 8+4 2008" xfId="71" xr:uid="{00000000-0005-0000-0000-000049000000}"/>
    <cellStyle name="_Opsco Benchmark section (2)" xfId="72" xr:uid="{00000000-0005-0000-0000-00004A000000}"/>
    <cellStyle name="_Platinum QPR Q1 2007 Supply Chain - AA plc (workingsl)" xfId="73" xr:uid="{00000000-0005-0000-0000-00004B000000}"/>
    <cellStyle name="_Platinum Report Budget 2009" xfId="74" xr:uid="{00000000-0005-0000-0000-00004C000000}"/>
    <cellStyle name="_Platinum_Outlook 10+2 2007_Updated" xfId="75" xr:uid="{00000000-0005-0000-0000-00004D000000}"/>
    <cellStyle name="_Process for AAPLC_NEW" xfId="76" xr:uid="{00000000-0005-0000-0000-00004E000000}"/>
    <cellStyle name="_Process for AAPLC_NEW_BP2009-BP2009-2011 Capital Budget - Central 29 Jul 08" xfId="77" xr:uid="{00000000-0005-0000-0000-00004F000000}"/>
    <cellStyle name="_Process for AAPLC_NEW_BP2009-BP2009-2011 Capital Budget - Central 29 Jul 08 2" xfId="224" xr:uid="{00000000-0005-0000-0000-000050000000}"/>
    <cellStyle name="_QPR_Source Data_Q3 2007" xfId="78" xr:uid="{00000000-0005-0000-0000-000051000000}"/>
    <cellStyle name="_Retr Refined Production Volumes" xfId="79" xr:uid="{00000000-0005-0000-0000-000052000000}"/>
    <cellStyle name="_Retr Sales Prices &amp; Volumes" xfId="80" xr:uid="{00000000-0005-0000-0000-000053000000}"/>
    <cellStyle name="_Retr Sales Volumes" xfId="81" xr:uid="{00000000-0005-0000-0000-000054000000}"/>
    <cellStyle name="_Sheet1" xfId="82" xr:uid="{00000000-0005-0000-0000-000055000000}"/>
    <cellStyle name="_Template 10 - 10plus2 Outlook" xfId="83" xr:uid="{00000000-0005-0000-0000-000056000000}"/>
    <cellStyle name="_Template 9 -  Flash_Platinum" xfId="84" xr:uid="{00000000-0005-0000-0000-000057000000}"/>
    <cellStyle name="_Template for 10plus2 Flash_161106" xfId="85" xr:uid="{00000000-0005-0000-0000-000058000000}"/>
    <cellStyle name="_Top Costs Extract - Revised Budget 2007" xfId="86" xr:uid="{00000000-0005-0000-0000-000059000000}"/>
    <cellStyle name="_YTD vs budget - Opsco (2)" xfId="87" xr:uid="{00000000-0005-0000-0000-00005A000000}"/>
    <cellStyle name="1 000 m3" xfId="88" xr:uid="{00000000-0005-0000-0000-00005B000000}"/>
    <cellStyle name="1 000,00 m3" xfId="89" xr:uid="{00000000-0005-0000-0000-00005C000000}"/>
    <cellStyle name="20% - Accent4 2" xfId="265" xr:uid="{CE0DDD20-FF67-489C-8B62-1BFF43E13989}"/>
    <cellStyle name="20% - Accent5 2" xfId="266" xr:uid="{9A83BBAF-C30C-464C-8F5D-CA9CBDAC847D}"/>
    <cellStyle name="accounting" xfId="90" xr:uid="{00000000-0005-0000-0000-00005D000000}"/>
    <cellStyle name="accounting - (0)" xfId="91" xr:uid="{00000000-0005-0000-0000-00005E000000}"/>
    <cellStyle name="accounting - (0) 2" xfId="225" xr:uid="{00000000-0005-0000-0000-00005F000000}"/>
    <cellStyle name="accounting - bold" xfId="92" xr:uid="{00000000-0005-0000-0000-000060000000}"/>
    <cellStyle name="accounting - bold(0)" xfId="93" xr:uid="{00000000-0005-0000-0000-000061000000}"/>
    <cellStyle name="accounting - bold_1. Capital Book - July 2008" xfId="94" xr:uid="{00000000-0005-0000-0000-000062000000}"/>
    <cellStyle name="accounting(R)" xfId="95" xr:uid="{00000000-0005-0000-0000-000063000000}"/>
    <cellStyle name="accounting_1. Capital Book - July 2008" xfId="96" xr:uid="{00000000-0005-0000-0000-000064000000}"/>
    <cellStyle name="args.style" xfId="97" xr:uid="{00000000-0005-0000-0000-000065000000}"/>
    <cellStyle name="Arial 8" xfId="98" xr:uid="{00000000-0005-0000-0000-000066000000}"/>
    <cellStyle name="Arial 8 2" xfId="226" xr:uid="{00000000-0005-0000-0000-000067000000}"/>
    <cellStyle name="Background" xfId="99" xr:uid="{00000000-0005-0000-0000-000068000000}"/>
    <cellStyle name="Bad 2" xfId="267" xr:uid="{1BC3FD59-2194-457E-B9CE-52F135D80D11}"/>
    <cellStyle name="Bold" xfId="100" xr:uid="{00000000-0005-0000-0000-000069000000}"/>
    <cellStyle name="bracket" xfId="101" xr:uid="{00000000-0005-0000-0000-00006A000000}"/>
    <cellStyle name="bracket - bold" xfId="102" xr:uid="{00000000-0005-0000-0000-00006B000000}"/>
    <cellStyle name="bracket 2" xfId="227" xr:uid="{00000000-0005-0000-0000-00006C000000}"/>
    <cellStyle name="bracket 3" xfId="228" xr:uid="{00000000-0005-0000-0000-00006D000000}"/>
    <cellStyle name="bracket 4" xfId="229" xr:uid="{00000000-0005-0000-0000-00006E000000}"/>
    <cellStyle name="bracket 5" xfId="230" xr:uid="{00000000-0005-0000-0000-00006F000000}"/>
    <cellStyle name="bracket 6" xfId="231" xr:uid="{00000000-0005-0000-0000-000070000000}"/>
    <cellStyle name="bracket 7" xfId="232" xr:uid="{00000000-0005-0000-0000-000071000000}"/>
    <cellStyle name="bracket 8" xfId="233" xr:uid="{00000000-0005-0000-0000-000072000000}"/>
    <cellStyle name="bracket 9" xfId="234" xr:uid="{00000000-0005-0000-0000-000073000000}"/>
    <cellStyle name="Calc" xfId="103" xr:uid="{00000000-0005-0000-0000-000074000000}"/>
    <cellStyle name="Calc - Blue" xfId="104" xr:uid="{00000000-0005-0000-0000-000075000000}"/>
    <cellStyle name="Calc - Feed" xfId="105" xr:uid="{00000000-0005-0000-0000-000076000000}"/>
    <cellStyle name="Calc - Feed 2" xfId="235" xr:uid="{00000000-0005-0000-0000-000077000000}"/>
    <cellStyle name="Calc - Green" xfId="106" xr:uid="{00000000-0005-0000-0000-000078000000}"/>
    <cellStyle name="Calc - Grey" xfId="107" xr:uid="{00000000-0005-0000-0000-000079000000}"/>
    <cellStyle name="Calc - White" xfId="108" xr:uid="{00000000-0005-0000-0000-00007A000000}"/>
    <cellStyle name="Calculated - 1 dec" xfId="109" xr:uid="{00000000-0005-0000-0000-00007B000000}"/>
    <cellStyle name="Calculated - 2 dec" xfId="110" xr:uid="{00000000-0005-0000-0000-00007C000000}"/>
    <cellStyle name="Calculated - 3 dec" xfId="111" xr:uid="{00000000-0005-0000-0000-00007D000000}"/>
    <cellStyle name="Calculated - no dec" xfId="112" xr:uid="{00000000-0005-0000-0000-00007E000000}"/>
    <cellStyle name="Calculation 2" xfId="263" xr:uid="{9B3A8820-E176-426E-9383-EE44D70D474E}"/>
    <cellStyle name="čárky_App.9a" xfId="113" xr:uid="{00000000-0005-0000-0000-00007F000000}"/>
    <cellStyle name="Check Cell 2" xfId="268" xr:uid="{EDEB8330-CEAC-4F37-A5E3-3B71CC10F300}"/>
    <cellStyle name="čiarky [0]_kal6122" xfId="114" xr:uid="{00000000-0005-0000-0000-000080000000}"/>
    <cellStyle name="čiarky_APPENDICES E1_2003 výsledné" xfId="115" xr:uid="{00000000-0005-0000-0000-000081000000}"/>
    <cellStyle name="Comma" xfId="1" builtinId="3"/>
    <cellStyle name="Comma 2" xfId="116" xr:uid="{00000000-0005-0000-0000-000083000000}"/>
    <cellStyle name="Comma 2 12 3" xfId="254" xr:uid="{B5363325-7C82-47B4-8730-F1AB47FD93A7}"/>
    <cellStyle name="Comma 3" xfId="214" xr:uid="{00000000-0005-0000-0000-000084000000}"/>
    <cellStyle name="Comma 4" xfId="251" xr:uid="{00000000-0005-0000-0000-000085000000}"/>
    <cellStyle name="Comma 5" xfId="255" xr:uid="{5094E08D-E051-41C2-8EA3-0A23992E068D}"/>
    <cellStyle name="Comma 6" xfId="257" xr:uid="{201510EC-A4C4-4223-9816-7254639DBAD8}"/>
    <cellStyle name="Comma 7" xfId="260" xr:uid="{6324EC5B-3463-4B7A-A023-B64C477C6D33}"/>
    <cellStyle name="Comma0" xfId="117" xr:uid="{00000000-0005-0000-0000-000086000000}"/>
    <cellStyle name="Currency0" xfId="118" xr:uid="{00000000-0005-0000-0000-000087000000}"/>
    <cellStyle name="Date" xfId="119" xr:uid="{00000000-0005-0000-0000-000088000000}"/>
    <cellStyle name="Date 2" xfId="236" xr:uid="{00000000-0005-0000-0000-000089000000}"/>
    <cellStyle name="Dezimal [0]_IN99BU1E" xfId="120" xr:uid="{00000000-0005-0000-0000-00008A000000}"/>
    <cellStyle name="Dezimal_APP 1a CAPEX Summary" xfId="121" xr:uid="{00000000-0005-0000-0000-00008B000000}"/>
    <cellStyle name="DM" xfId="122" xr:uid="{00000000-0005-0000-0000-00008C000000}"/>
    <cellStyle name="Dollar" xfId="123" xr:uid="{00000000-0005-0000-0000-00008D000000}"/>
    <cellStyle name="Dollars [0]" xfId="124" xr:uid="{00000000-0005-0000-0000-00008E000000}"/>
    <cellStyle name="Dziesi?tny [0]_(FRAG) aneks" xfId="125" xr:uid="{00000000-0005-0000-0000-00008F000000}"/>
    <cellStyle name="Dziesi?tny_(FRAG) aneks" xfId="126" xr:uid="{00000000-0005-0000-0000-000090000000}"/>
    <cellStyle name="Dziesiętny [0]_(FRAG) aneks" xfId="127" xr:uid="{00000000-0005-0000-0000-000091000000}"/>
    <cellStyle name="Dziesiętny_(FRAG) aneks" xfId="128" xr:uid="{00000000-0005-0000-0000-000092000000}"/>
    <cellStyle name="Euro" xfId="129" xr:uid="{00000000-0005-0000-0000-000093000000}"/>
    <cellStyle name="Exception" xfId="130" xr:uid="{00000000-0005-0000-0000-000094000000}"/>
    <cellStyle name="Feeder Field" xfId="131" xr:uid="{00000000-0005-0000-0000-000095000000}"/>
    <cellStyle name="Fixed" xfId="132" xr:uid="{00000000-0005-0000-0000-000096000000}"/>
    <cellStyle name="GEMS_REPORT_DATA" xfId="133" xr:uid="{00000000-0005-0000-0000-000097000000}"/>
    <cellStyle name="Graph Heading" xfId="134" xr:uid="{00000000-0005-0000-0000-000098000000}"/>
    <cellStyle name="Greyed out" xfId="135" xr:uid="{00000000-0005-0000-0000-000099000000}"/>
    <cellStyle name="Header1" xfId="136" xr:uid="{00000000-0005-0000-0000-00009A000000}"/>
    <cellStyle name="Header2" xfId="137" xr:uid="{00000000-0005-0000-0000-00009B000000}"/>
    <cellStyle name="Heading 11 Bold" xfId="138" xr:uid="{00000000-0005-0000-0000-00009C000000}"/>
    <cellStyle name="Heading 2 2" xfId="237" xr:uid="{00000000-0005-0000-0000-00009D000000}"/>
    <cellStyle name="HEADING1" xfId="139" xr:uid="{00000000-0005-0000-0000-00009E000000}"/>
    <cellStyle name="HEADING2" xfId="140" xr:uid="{00000000-0005-0000-0000-00009F000000}"/>
    <cellStyle name="HEADING2 2" xfId="238" xr:uid="{00000000-0005-0000-0000-0000A0000000}"/>
    <cellStyle name="Hypertextový odkaz" xfId="141" xr:uid="{00000000-0005-0000-0000-0000A1000000}"/>
    <cellStyle name="Input - 3 dec" xfId="142" xr:uid="{00000000-0005-0000-0000-0000A2000000}"/>
    <cellStyle name="Input 1" xfId="143" xr:uid="{00000000-0005-0000-0000-0000A3000000}"/>
    <cellStyle name="Input 2" xfId="144" xr:uid="{00000000-0005-0000-0000-0000A4000000}"/>
    <cellStyle name="Input Cells" xfId="145" xr:uid="{00000000-0005-0000-0000-0000A5000000}"/>
    <cellStyle name="KPMG Heading 1" xfId="146" xr:uid="{00000000-0005-0000-0000-0000A6000000}"/>
    <cellStyle name="KPMG Heading 2" xfId="147" xr:uid="{00000000-0005-0000-0000-0000A7000000}"/>
    <cellStyle name="KPMG Heading 3" xfId="148" xr:uid="{00000000-0005-0000-0000-0000A8000000}"/>
    <cellStyle name="KPMG Heading 4" xfId="149" xr:uid="{00000000-0005-0000-0000-0000A9000000}"/>
    <cellStyle name="KPMG Normal" xfId="150" xr:uid="{00000000-0005-0000-0000-0000AA000000}"/>
    <cellStyle name="KPMG Normal Text" xfId="151" xr:uid="{00000000-0005-0000-0000-0000AB000000}"/>
    <cellStyle name="Legend" xfId="152" xr:uid="{00000000-0005-0000-0000-0000AC000000}"/>
    <cellStyle name="Linked - 3 dec" xfId="153" xr:uid="{00000000-0005-0000-0000-0000AD000000}"/>
    <cellStyle name="Linked - no dec" xfId="154" xr:uid="{00000000-0005-0000-0000-0000AE000000}"/>
    <cellStyle name="m3" xfId="155" xr:uid="{00000000-0005-0000-0000-0000AF000000}"/>
    <cellStyle name="meny_kal6122" xfId="156" xr:uid="{00000000-0005-0000-0000-0000B0000000}"/>
    <cellStyle name="Milliers [0]_Fonctions Macros XL4" xfId="157" xr:uid="{00000000-0005-0000-0000-0000B1000000}"/>
    <cellStyle name="Milliers_Fonctions Macros XL4" xfId="158" xr:uid="{00000000-0005-0000-0000-0000B2000000}"/>
    <cellStyle name="Million" xfId="159" xr:uid="{00000000-0005-0000-0000-0000B3000000}"/>
    <cellStyle name="Million 2" xfId="239" xr:uid="{00000000-0005-0000-0000-0000B4000000}"/>
    <cellStyle name="Moeda [0]_11201005" xfId="160" xr:uid="{00000000-0005-0000-0000-0000B5000000}"/>
    <cellStyle name="Moeda_11201005" xfId="161" xr:uid="{00000000-0005-0000-0000-0000B6000000}"/>
    <cellStyle name="Named Range" xfId="162" xr:uid="{00000000-0005-0000-0000-0000B7000000}"/>
    <cellStyle name="Named Range Tag" xfId="163" xr:uid="{00000000-0005-0000-0000-0000B8000000}"/>
    <cellStyle name="Named.Cell" xfId="164" xr:uid="{00000000-0005-0000-0000-0000B9000000}"/>
    <cellStyle name="Neutral 2" xfId="264" xr:uid="{B29D3396-B88A-4DB6-B40A-93B06B8BA7DD}"/>
    <cellStyle name="Normal" xfId="0" builtinId="0"/>
    <cellStyle name="Normal  - Bold, Underline" xfId="165" xr:uid="{00000000-0005-0000-0000-0000BB000000}"/>
    <cellStyle name="Normal - Bold" xfId="166" xr:uid="{00000000-0005-0000-0000-0000BC000000}"/>
    <cellStyle name="Normal - Style1" xfId="2" xr:uid="{00000000-0005-0000-0000-0000BD000000}"/>
    <cellStyle name="Normal 10" xfId="240" xr:uid="{00000000-0005-0000-0000-0000BE000000}"/>
    <cellStyle name="Normal 11" xfId="241" xr:uid="{00000000-0005-0000-0000-0000BF000000}"/>
    <cellStyle name="Normal 12" xfId="242" xr:uid="{00000000-0005-0000-0000-0000C0000000}"/>
    <cellStyle name="Normal 13" xfId="215" xr:uid="{00000000-0005-0000-0000-0000C1000000}"/>
    <cellStyle name="Normal 14" xfId="259" xr:uid="{F5FED634-4D1B-4DF2-BC3F-8E82077C4559}"/>
    <cellStyle name="Normal 15" xfId="256" xr:uid="{63055B28-5A90-4542-8E65-917C4995CD6C}"/>
    <cellStyle name="Normal 15 2" xfId="252" xr:uid="{391945CE-8ACD-4CB4-9D2C-F32E70450558}"/>
    <cellStyle name="Normal 2" xfId="5" xr:uid="{00000000-0005-0000-0000-0000C2000000}"/>
    <cellStyle name="Normal 2 10" xfId="253" xr:uid="{7C84ACC1-DAF1-4E0F-A428-08E33137D7C2}"/>
    <cellStyle name="Normal 2 2" xfId="243" xr:uid="{00000000-0005-0000-0000-0000C3000000}"/>
    <cellStyle name="Normal 3" xfId="167" xr:uid="{00000000-0005-0000-0000-0000C4000000}"/>
    <cellStyle name="Normal 3 2" xfId="244" xr:uid="{00000000-0005-0000-0000-0000C5000000}"/>
    <cellStyle name="Normal 4" xfId="213" xr:uid="{00000000-0005-0000-0000-0000C6000000}"/>
    <cellStyle name="Normal 5" xfId="245" xr:uid="{00000000-0005-0000-0000-0000C7000000}"/>
    <cellStyle name="Normal 6" xfId="246" xr:uid="{00000000-0005-0000-0000-0000C8000000}"/>
    <cellStyle name="Normal 7" xfId="247" xr:uid="{00000000-0005-0000-0000-0000C9000000}"/>
    <cellStyle name="Normal 8" xfId="248" xr:uid="{00000000-0005-0000-0000-0000CA000000}"/>
    <cellStyle name="Normal 9" xfId="249" xr:uid="{00000000-0005-0000-0000-0000CB000000}"/>
    <cellStyle name="Normal, 1 dec, centred" xfId="168" xr:uid="{00000000-0005-0000-0000-0000CC000000}"/>
    <cellStyle name="Normal, 1 dec, centred,bold" xfId="169" xr:uid="{00000000-0005-0000-0000-0000CD000000}"/>
    <cellStyle name="Normál_HUF_EK_Angol1" xfId="170" xr:uid="{00000000-0005-0000-0000-0000CE000000}"/>
    <cellStyle name="normálne_ po BUaCC" xfId="171" xr:uid="{00000000-0005-0000-0000-0000CF000000}"/>
    <cellStyle name="normální_app" xfId="172" xr:uid="{00000000-0005-0000-0000-0000D0000000}"/>
    <cellStyle name="Normalny_(FRAG) aneks" xfId="173" xr:uid="{00000000-0005-0000-0000-0000D1000000}"/>
    <cellStyle name="Not.In.Spec" xfId="174" xr:uid="{00000000-0005-0000-0000-0000D2000000}"/>
    <cellStyle name="Note 2" xfId="262" xr:uid="{1146CF75-B02C-42DA-B2B8-B71D404AD424}"/>
    <cellStyle name="Number 1 dec, 9 pt (centred)" xfId="175" xr:uid="{00000000-0005-0000-0000-0000D3000000}"/>
    <cellStyle name="per.style" xfId="176" xr:uid="{00000000-0005-0000-0000-0000D4000000}"/>
    <cellStyle name="Percent" xfId="3" builtinId="5"/>
    <cellStyle name="Percent - bold" xfId="177" xr:uid="{00000000-0005-0000-0000-0000D6000000}"/>
    <cellStyle name="Percent 2" xfId="178" xr:uid="{00000000-0005-0000-0000-0000D7000000}"/>
    <cellStyle name="Percent 3" xfId="258" xr:uid="{C81CED6E-AC74-4C95-A24C-F46F99AA0AFC}"/>
    <cellStyle name="Percent 4" xfId="261" xr:uid="{9A4A818E-5910-4198-A90F-64BCFA42E362}"/>
    <cellStyle name="Run.Me" xfId="179" xr:uid="{00000000-0005-0000-0000-0000D8000000}"/>
    <cellStyle name="SAPBEXaggData" xfId="180" xr:uid="{00000000-0005-0000-0000-0000D9000000}"/>
    <cellStyle name="Sec.Major" xfId="181" xr:uid="{00000000-0005-0000-0000-0000DA000000}"/>
    <cellStyle name="Sec.Minor" xfId="182" xr:uid="{00000000-0005-0000-0000-0000DB000000}"/>
    <cellStyle name="separador" xfId="183" xr:uid="{00000000-0005-0000-0000-0000DC000000}"/>
    <cellStyle name="Separador de milhares [0]_11201005" xfId="184" xr:uid="{00000000-0005-0000-0000-0000DD000000}"/>
    <cellStyle name="Separador de milhares_11201005" xfId="185" xr:uid="{00000000-0005-0000-0000-0000DE000000}"/>
    <cellStyle name="Sledovaný hypertextový odkaz" xfId="186" xr:uid="{00000000-0005-0000-0000-0000DF000000}"/>
    <cellStyle name="Standard_appendix" xfId="187" xr:uid="{00000000-0005-0000-0000-0000E0000000}"/>
    <cellStyle name="Style 1" xfId="4" xr:uid="{00000000-0005-0000-0000-0000E1000000}"/>
    <cellStyle name="Style 1 2" xfId="250" xr:uid="{00000000-0005-0000-0000-0000E2000000}"/>
    <cellStyle name="Table.Heading" xfId="188" xr:uid="{00000000-0005-0000-0000-0000E3000000}"/>
    <cellStyle name="TextNormal" xfId="189" xr:uid="{00000000-0005-0000-0000-0000E4000000}"/>
    <cellStyle name="þ_x0011_Ì'&amp;" xfId="190" xr:uid="{00000000-0005-0000-0000-0000E5000000}"/>
    <cellStyle name="þ_x0011_Ì'&amp;O" xfId="191" xr:uid="{00000000-0005-0000-0000-0000E6000000}"/>
    <cellStyle name="þ_x0011_Ì'&amp;Oý—&amp;HýG_x0008_" xfId="192" xr:uid="{00000000-0005-0000-0000-0000E7000000}"/>
    <cellStyle name="þ_x0011_Ì'&amp;Oý—&amp;HýG_x0008_$_x0011__x0004__x0012__x0007_" xfId="193" xr:uid="{00000000-0005-0000-0000-0000E8000000}"/>
    <cellStyle name="þ_x0011_Ì'&amp;Oý—&amp;HýG_x0008_$_x0011__x0004__x0012__x0007__x0001_" xfId="194" xr:uid="{00000000-0005-0000-0000-0000E9000000}"/>
    <cellStyle name="þ_x0011_Ì'&amp;Oý—&amp;HýG_x0008_$_x0011__x0004__x0012__x0007__x0001__x0001_" xfId="195" xr:uid="{00000000-0005-0000-0000-0000EA000000}"/>
    <cellStyle name="Title 1" xfId="196" xr:uid="{00000000-0005-0000-0000-0000EB000000}"/>
    <cellStyle name="Title 2" xfId="197" xr:uid="{00000000-0005-0000-0000-0000EC000000}"/>
    <cellStyle name="Title 3" xfId="198" xr:uid="{00000000-0005-0000-0000-0000ED000000}"/>
    <cellStyle name="Title 4" xfId="199" xr:uid="{00000000-0005-0000-0000-0000EE000000}"/>
    <cellStyle name="Tusental (0)_Form23" xfId="200" xr:uid="{00000000-0005-0000-0000-0000EF000000}"/>
    <cellStyle name="Underline" xfId="201" xr:uid="{00000000-0005-0000-0000-0000F0000000}"/>
    <cellStyle name="Units of Measure" xfId="202" xr:uid="{00000000-0005-0000-0000-0000F1000000}"/>
    <cellStyle name="Valuta (0)_Form23" xfId="203" xr:uid="{00000000-0005-0000-0000-0000F2000000}"/>
    <cellStyle name="Valuta_FIN2" xfId="204" xr:uid="{00000000-0005-0000-0000-0000F3000000}"/>
    <cellStyle name="Währung [0]_IN99BU1E" xfId="205" xr:uid="{00000000-0005-0000-0000-0000F4000000}"/>
    <cellStyle name="Währung_IN99BU1E" xfId="206" xr:uid="{00000000-0005-0000-0000-0000F5000000}"/>
    <cellStyle name="Walutowy [0]_(FRAG) aneks" xfId="207" xr:uid="{00000000-0005-0000-0000-0000F6000000}"/>
    <cellStyle name="Walutowy_(FRAG) aneks" xfId="208" xr:uid="{00000000-0005-0000-0000-0000F7000000}"/>
    <cellStyle name="Wrap" xfId="209" xr:uid="{00000000-0005-0000-0000-0000F8000000}"/>
    <cellStyle name="Обычный_CAPEX GROUP 03_2003" xfId="210" xr:uid="{00000000-0005-0000-0000-0000F9000000}"/>
    <cellStyle name="Финансовый [0]_estХИМ2003" xfId="211" xr:uid="{00000000-0005-0000-0000-0000FA000000}"/>
    <cellStyle name="Финансовый_CAPEX_EST2_FC2004" xfId="212" xr:uid="{00000000-0005-0000-0000-0000F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EEBF6"/>
      <rgbColor rgb="00FF99CC"/>
      <rgbColor rgb="00EEF3F8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BA2F8"/>
      <color rgb="FFECEDEE"/>
      <color rgb="FF031795"/>
      <color rgb="FF002776"/>
      <color rgb="FF7572FF"/>
      <color rgb="FF66FFCC"/>
      <color rgb="FFE2E2C4"/>
      <color rgb="FF4F81BD"/>
      <color rgb="FFE2DCC4"/>
      <color rgb="FFE2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4.22.67\sams23\CY2003\June%202003%20Interim%20Results\AFS%20Disclosure\Review%20of%20operations%20Dec%2098%20Rest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15.28\d\LE's\LE03\new%20exco\Exco%20Gro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s26\Share\Finance\ASSU%20Financial%20Accounts\Working%20Papers\Consolidation%20Analyzer\Consolidation%20Analys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ms_23\D\windows\TEMP\Year%20end\Interim%20June%201999\Company%20Packs\rpmpack99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15.28\d\Finance\ASSU%20Financial%20Accounts\Working%20Papers\Mine%20Packs\Mine%20Packs%202002\e%20December%202002\RPM%20H-O(InclRPM%20ZUG)%20Pack%20Dec%202002%20v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LOPRET~1\LOCALS~1\Temp\_ZCTmp.Dir\Documents%20and%20Settings\cdtoit\SapWorkDir\RIIMR020.XX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tinum%20Quarterly%20March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ANALYSTS/98JUN/NETEARN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"/>
      <sheetName val="RS"/>
      <sheetName val="US"/>
      <sheetName val="AS"/>
      <sheetName val="PPL"/>
      <sheetName val="LPM"/>
      <sheetName val="Summary"/>
      <sheetName val="Cost per ton"/>
      <sheetName val="IS 6m 98"/>
      <sheetName val="IS 6m 97"/>
      <sheetName val="IS 12m 98"/>
      <sheetName val="IS 12m 97"/>
      <sheetName val="IS 6m Jun 98"/>
      <sheetName val="IS 6m Jun 97"/>
      <sheetName val="Workings split"/>
      <sheetName val="Restructe"/>
      <sheetName val="RPM CY98"/>
      <sheetName val="PPL &amp; LPM 12m CY98"/>
      <sheetName val="IS 12m 98 Old"/>
      <sheetName val="IS 12m 97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Settings"/>
      <sheetName val="A_Lookups"/>
      <sheetName val="Forecast Report --&gt;"/>
      <sheetName val="1st Page"/>
      <sheetName val="F___Plat Highlights"/>
      <sheetName val="F___Plat Variance"/>
      <sheetName val="F___Plat Op KPIs"/>
      <sheetName val="F___Plat Op KPIs (2)"/>
      <sheetName val="F___Plat Op KPIs (3)"/>
      <sheetName val="F___Plat Op KPIs (4)"/>
      <sheetName val="F___Plat Op Prof"/>
      <sheetName val="F___Plat Prices"/>
      <sheetName val="F___Plat Volume"/>
      <sheetName val="F___Plat Vol Graph 1"/>
      <sheetName val="F___Plat Vol Graph 2"/>
      <sheetName val="F___Plat Op Costs"/>
      <sheetName val="F___Plat Cont Improv"/>
      <sheetName val="F___Plat Tax"/>
      <sheetName val="F___Plat Capex"/>
      <sheetName val="F___Plat Projects"/>
      <sheetName val="F___Plat WC"/>
      <sheetName val="F___Plat CostCapital"/>
      <sheetName val="F___Plat RisksOpps"/>
      <sheetName val="F___Plat Outlook"/>
      <sheetName val="F___Plat Outer Years"/>
      <sheetName val="F___Plat Outer Years (2)"/>
      <sheetName val="Quarterly-Monthly Report --&gt;"/>
      <sheetName val="Index "/>
      <sheetName val="QM__Plat Highlights P1"/>
      <sheetName val="M___ Var  P10"/>
      <sheetName val="M_ Var P12"/>
      <sheetName val="M__ Var P11"/>
      <sheetName val="Z_ Profitablity P26"/>
      <sheetName val="Z_ Production P28"/>
      <sheetName val="QM__IS P2"/>
      <sheetName val="QM__IS 6 P3"/>
      <sheetName val="QM__SEG YTD P4"/>
      <sheetName val="QM__SEG 6 P5"/>
      <sheetName val="QM__SEG FC P6"/>
      <sheetName val="QM__BS P7"/>
      <sheetName val="QM__CF P8"/>
      <sheetName val="QM__ISNOTES P9 "/>
      <sheetName val="Q___Plat Variance"/>
      <sheetName val="QM__Plat Op Costs P23"/>
      <sheetName val="M___Plat Op Prof P29"/>
      <sheetName val="QM__Plat Tax P24"/>
      <sheetName val="M___Plat WC P25"/>
      <sheetName val="Z_ Price Sense P14 "/>
      <sheetName val="Z_ Price Sense "/>
      <sheetName val="Z_ Price Sense6 P14 "/>
      <sheetName val="Z_ CS P15"/>
      <sheetName val="QM__Plat Sum KPI P17 a"/>
      <sheetName val="QM__Plat Sum KPI P17"/>
      <sheetName val="Z_ Production P27"/>
      <sheetName val="QM__Plat Vol Graph  P32"/>
      <sheetName val="QM__Plat Vol Graph P32"/>
      <sheetName val="Z_ Production P27 (2)"/>
      <sheetName val="QM__IS 6 PIP (2)"/>
      <sheetName val="QM__Plat Sum KPI P16"/>
      <sheetName val="QM__Plat Prices P30"/>
      <sheetName val="QM__Plat Op KPIs P18"/>
      <sheetName val="QM__Plat Op KPIs P19"/>
      <sheetName val="QM__Plat Op KPIs P21"/>
      <sheetName val="QM__Plat Op KPIs P20"/>
      <sheetName val="QM__Plat CostCapital"/>
      <sheetName val="Q___Plat Op Prof"/>
      <sheetName val="Q___Plat Cont Improv"/>
      <sheetName val="Glossary"/>
      <sheetName val="Dis List"/>
      <sheetName val="DATA"/>
      <sheetName val="Q___Plat WC"/>
      <sheetName val="ISSUES"/>
      <sheetName val="Non Exec"/>
      <sheetName val="Exec"/>
      <sheetName val="Agenda P1"/>
      <sheetName val="Highlights P2"/>
      <sheetName val="Var  P3"/>
      <sheetName val="Var P4"/>
      <sheetName val=" Var P5"/>
      <sheetName val="Prof P6"/>
      <sheetName val="Prod P7"/>
      <sheetName val="IS P8"/>
      <sheetName val="IS 6 P9"/>
      <sheetName val="SEG YTD P10"/>
      <sheetName val="SEG 6 P11"/>
      <sheetName val="SEG FC P12"/>
      <sheetName val="BS P13"/>
      <sheetName val="CF P14"/>
      <sheetName val="ISNOTES P15 "/>
      <sheetName val="OpMeas P17"/>
      <sheetName val="Op Prof P18"/>
      <sheetName val="Op Costs P19"/>
      <sheetName val="Op Costs P19 (1)"/>
      <sheetName val="Tax P20"/>
      <sheetName val="WC P21"/>
      <sheetName val="Price Sense P22"/>
      <sheetName val="Price Sense6 P23"/>
      <sheetName val="CS P25"/>
      <sheetName val="KPI P26"/>
      <sheetName val="KPI6 P27"/>
      <sheetName val="Production P28"/>
      <sheetName val="Sales Volume  P29"/>
      <sheetName val="Vol Graph  P31"/>
      <sheetName val="Vol Graph P32"/>
      <sheetName val="Prices P33"/>
      <sheetName val="Pipe p34"/>
      <sheetName val="KPI P35"/>
      <sheetName val="Production P36"/>
      <sheetName val="KPI P37"/>
      <sheetName val="KPI P38"/>
      <sheetName val="KPI P39"/>
      <sheetName val="KPI P40"/>
      <sheetName val="Risk &amp; Opp (3)"/>
      <sheetName val="Risk &amp; Opp"/>
      <sheetName val="Risk &amp; Opp (2)"/>
    </sheetNames>
    <sheetDataSet>
      <sheetData sheetId="0" refreshError="1">
        <row r="7">
          <cell r="E7" t="str">
            <v>Monthly</v>
          </cell>
        </row>
        <row r="11">
          <cell r="E11">
            <v>2006</v>
          </cell>
        </row>
      </sheetData>
      <sheetData sheetId="1" refreshError="1">
        <row r="6">
          <cell r="C6">
            <v>2001</v>
          </cell>
          <cell r="E6" t="str">
            <v>Monthly</v>
          </cell>
          <cell r="I6" t="str">
            <v>Q1</v>
          </cell>
          <cell r="K6">
            <v>0.01</v>
          </cell>
        </row>
        <row r="7">
          <cell r="C7">
            <v>2002</v>
          </cell>
          <cell r="E7" t="str">
            <v>Quarterly</v>
          </cell>
          <cell r="I7" t="str">
            <v>Q2</v>
          </cell>
          <cell r="K7">
            <v>0.02</v>
          </cell>
        </row>
        <row r="8">
          <cell r="C8">
            <v>2003</v>
          </cell>
          <cell r="E8" t="str">
            <v>Forecast</v>
          </cell>
          <cell r="I8" t="str">
            <v>Q3</v>
          </cell>
          <cell r="K8">
            <v>0.03</v>
          </cell>
        </row>
        <row r="9">
          <cell r="C9">
            <v>2004</v>
          </cell>
          <cell r="I9" t="str">
            <v>Q4</v>
          </cell>
          <cell r="K9">
            <v>0.04</v>
          </cell>
        </row>
        <row r="10">
          <cell r="C10">
            <v>2005</v>
          </cell>
          <cell r="K10">
            <v>0.05</v>
          </cell>
        </row>
        <row r="11">
          <cell r="C11">
            <v>2006</v>
          </cell>
          <cell r="K11">
            <v>0.06</v>
          </cell>
        </row>
        <row r="12">
          <cell r="C12">
            <v>2007</v>
          </cell>
          <cell r="K12">
            <v>7.0000000000000007E-2</v>
          </cell>
        </row>
        <row r="13">
          <cell r="C13">
            <v>2008</v>
          </cell>
          <cell r="I13" t="str">
            <v>Outlook 2 + 10</v>
          </cell>
          <cell r="K13">
            <v>0.08</v>
          </cell>
        </row>
        <row r="14">
          <cell r="C14">
            <v>2009</v>
          </cell>
          <cell r="I14" t="str">
            <v>Outlook 5 + 7</v>
          </cell>
          <cell r="K14">
            <v>0.09</v>
          </cell>
        </row>
        <row r="15">
          <cell r="C15">
            <v>2010</v>
          </cell>
          <cell r="I15" t="str">
            <v>Outlook 8 + 4</v>
          </cell>
          <cell r="K15">
            <v>0.1</v>
          </cell>
        </row>
        <row r="24">
          <cell r="C24" t="str">
            <v>January</v>
          </cell>
          <cell r="D24">
            <v>1</v>
          </cell>
          <cell r="G24" t="str">
            <v>Q1</v>
          </cell>
          <cell r="H24" t="str">
            <v>March</v>
          </cell>
        </row>
        <row r="25">
          <cell r="C25" t="str">
            <v>February</v>
          </cell>
          <cell r="D25">
            <v>2</v>
          </cell>
          <cell r="G25" t="str">
            <v>Q2</v>
          </cell>
          <cell r="H25" t="str">
            <v>June</v>
          </cell>
        </row>
        <row r="26">
          <cell r="C26" t="str">
            <v>March</v>
          </cell>
          <cell r="D26">
            <v>3</v>
          </cell>
          <cell r="G26" t="str">
            <v>Q3</v>
          </cell>
          <cell r="H26" t="str">
            <v>September</v>
          </cell>
        </row>
        <row r="27">
          <cell r="C27" t="str">
            <v>April</v>
          </cell>
          <cell r="D27">
            <v>4</v>
          </cell>
          <cell r="G27" t="str">
            <v>Q4</v>
          </cell>
          <cell r="H27" t="str">
            <v>December</v>
          </cell>
        </row>
        <row r="28">
          <cell r="C28" t="str">
            <v>May</v>
          </cell>
          <cell r="D28">
            <v>5</v>
          </cell>
        </row>
        <row r="29">
          <cell r="C29" t="str">
            <v>June</v>
          </cell>
          <cell r="D29">
            <v>6</v>
          </cell>
        </row>
        <row r="30">
          <cell r="C30" t="str">
            <v>July</v>
          </cell>
          <cell r="D30">
            <v>7</v>
          </cell>
        </row>
        <row r="31">
          <cell r="C31" t="str">
            <v>August</v>
          </cell>
          <cell r="D31">
            <v>8</v>
          </cell>
          <cell r="G31" t="str">
            <v>Outlook 2 + 10</v>
          </cell>
          <cell r="H31" t="str">
            <v>February</v>
          </cell>
        </row>
        <row r="32">
          <cell r="C32" t="str">
            <v>September</v>
          </cell>
          <cell r="D32">
            <v>9</v>
          </cell>
          <cell r="G32" t="str">
            <v>Outlook 5 + 7</v>
          </cell>
          <cell r="H32" t="str">
            <v>May</v>
          </cell>
        </row>
        <row r="33">
          <cell r="C33" t="str">
            <v>October</v>
          </cell>
          <cell r="D33">
            <v>10</v>
          </cell>
          <cell r="G33" t="str">
            <v>Outlook 8 + 4</v>
          </cell>
          <cell r="H33" t="str">
            <v>August</v>
          </cell>
        </row>
        <row r="34">
          <cell r="C34" t="str">
            <v>November</v>
          </cell>
          <cell r="D34">
            <v>11</v>
          </cell>
          <cell r="H34" t="str">
            <v>October</v>
          </cell>
        </row>
        <row r="35">
          <cell r="C35" t="str">
            <v>December</v>
          </cell>
          <cell r="D35">
            <v>12</v>
          </cell>
        </row>
        <row r="44">
          <cell r="C44" t="str">
            <v>January</v>
          </cell>
          <cell r="D44"/>
          <cell r="E44">
            <v>0</v>
          </cell>
          <cell r="G44" t="str">
            <v>January</v>
          </cell>
          <cell r="H44"/>
          <cell r="I44">
            <v>0</v>
          </cell>
          <cell r="K44" t="str">
            <v xml:space="preserve">Outlook </v>
          </cell>
          <cell r="L44"/>
        </row>
        <row r="45">
          <cell r="C45" t="str">
            <v>February</v>
          </cell>
          <cell r="D45"/>
          <cell r="E45">
            <v>0</v>
          </cell>
          <cell r="G45" t="str">
            <v>February</v>
          </cell>
          <cell r="H45" t="str">
            <v>2 + 10</v>
          </cell>
          <cell r="I45">
            <v>2</v>
          </cell>
          <cell r="K45" t="str">
            <v>Outlook 2 + 10</v>
          </cell>
          <cell r="L45"/>
        </row>
        <row r="46">
          <cell r="C46" t="str">
            <v>March</v>
          </cell>
          <cell r="D46" t="str">
            <v>2 + 10</v>
          </cell>
          <cell r="E46">
            <v>2</v>
          </cell>
          <cell r="G46" t="str">
            <v>March</v>
          </cell>
          <cell r="H46" t="str">
            <v>2 + 10</v>
          </cell>
          <cell r="I46">
            <v>2</v>
          </cell>
          <cell r="K46" t="str">
            <v>Outlook 5 + 7</v>
          </cell>
          <cell r="L46" t="str">
            <v>Outlook 2 + 10</v>
          </cell>
        </row>
        <row r="47">
          <cell r="C47" t="str">
            <v>April</v>
          </cell>
          <cell r="D47" t="str">
            <v>2 + 10</v>
          </cell>
          <cell r="E47">
            <v>2</v>
          </cell>
          <cell r="G47" t="str">
            <v>April</v>
          </cell>
          <cell r="H47" t="str">
            <v>2 + 10</v>
          </cell>
          <cell r="I47">
            <v>2</v>
          </cell>
          <cell r="K47" t="str">
            <v>Outlook 8 + 4</v>
          </cell>
          <cell r="L47" t="str">
            <v>Outlook 5 + 7</v>
          </cell>
        </row>
        <row r="48">
          <cell r="C48" t="str">
            <v>May</v>
          </cell>
          <cell r="D48" t="str">
            <v>2 + 10</v>
          </cell>
          <cell r="E48">
            <v>2</v>
          </cell>
          <cell r="G48" t="str">
            <v>May</v>
          </cell>
          <cell r="H48" t="str">
            <v>5 + 7</v>
          </cell>
          <cell r="I48">
            <v>5</v>
          </cell>
          <cell r="K48" t="str">
            <v>Outlook 10 + 2</v>
          </cell>
          <cell r="L48" t="str">
            <v>Outlook 8 + 4</v>
          </cell>
        </row>
        <row r="49">
          <cell r="C49" t="str">
            <v>June</v>
          </cell>
          <cell r="D49" t="str">
            <v>5 + 7</v>
          </cell>
          <cell r="E49">
            <v>5</v>
          </cell>
          <cell r="G49" t="str">
            <v>June</v>
          </cell>
          <cell r="H49" t="str">
            <v>5 + 7</v>
          </cell>
          <cell r="I49">
            <v>5</v>
          </cell>
        </row>
        <row r="50">
          <cell r="C50" t="str">
            <v>July</v>
          </cell>
          <cell r="D50" t="str">
            <v>5 + 7</v>
          </cell>
          <cell r="E50">
            <v>5</v>
          </cell>
          <cell r="G50" t="str">
            <v>July</v>
          </cell>
          <cell r="H50" t="str">
            <v>5 + 7</v>
          </cell>
          <cell r="I50">
            <v>5</v>
          </cell>
        </row>
        <row r="51">
          <cell r="C51" t="str">
            <v>August</v>
          </cell>
          <cell r="D51" t="str">
            <v>5 + 7</v>
          </cell>
          <cell r="E51">
            <v>5</v>
          </cell>
          <cell r="G51" t="str">
            <v>August</v>
          </cell>
          <cell r="H51" t="str">
            <v>8 + 4</v>
          </cell>
          <cell r="I51">
            <v>8</v>
          </cell>
        </row>
        <row r="52">
          <cell r="C52" t="str">
            <v>September</v>
          </cell>
          <cell r="D52" t="str">
            <v>8 + 4</v>
          </cell>
          <cell r="E52">
            <v>8</v>
          </cell>
          <cell r="G52" t="str">
            <v>September</v>
          </cell>
          <cell r="H52" t="str">
            <v>8 + 4</v>
          </cell>
          <cell r="I52">
            <v>8</v>
          </cell>
        </row>
        <row r="53">
          <cell r="C53" t="str">
            <v>October</v>
          </cell>
          <cell r="D53" t="str">
            <v>8 + 4</v>
          </cell>
          <cell r="E53">
            <v>8</v>
          </cell>
          <cell r="G53" t="str">
            <v>October</v>
          </cell>
          <cell r="H53" t="str">
            <v>8 + 4</v>
          </cell>
          <cell r="I53">
            <v>8</v>
          </cell>
        </row>
        <row r="54">
          <cell r="C54" t="str">
            <v>November</v>
          </cell>
          <cell r="D54" t="str">
            <v>8 + 4</v>
          </cell>
          <cell r="E54">
            <v>8</v>
          </cell>
          <cell r="G54" t="str">
            <v>November</v>
          </cell>
          <cell r="H54" t="str">
            <v>8 + 4</v>
          </cell>
          <cell r="I54">
            <v>8</v>
          </cell>
        </row>
        <row r="55">
          <cell r="C55" t="str">
            <v>December</v>
          </cell>
          <cell r="D55" t="str">
            <v>8 + 4</v>
          </cell>
          <cell r="E55">
            <v>8</v>
          </cell>
          <cell r="G55" t="str">
            <v>December</v>
          </cell>
          <cell r="H55" t="str">
            <v>8 + 4</v>
          </cell>
          <cell r="I55">
            <v>8</v>
          </cell>
        </row>
        <row r="62">
          <cell r="D62" t="str">
            <v>Ý</v>
          </cell>
          <cell r="G62" t="str">
            <v>HFM</v>
          </cell>
        </row>
        <row r="63">
          <cell r="D63" t="str">
            <v>ß</v>
          </cell>
          <cell r="G63" t="str">
            <v>Manual</v>
          </cell>
        </row>
        <row r="64">
          <cell r="D64" t="str">
            <v>Û</v>
          </cell>
        </row>
        <row r="69">
          <cell r="E69" t="str">
            <v>March</v>
          </cell>
        </row>
        <row r="70">
          <cell r="E70">
            <v>3</v>
          </cell>
        </row>
        <row r="74">
          <cell r="E74">
            <v>2</v>
          </cell>
        </row>
        <row r="78">
          <cell r="E78" t="str">
            <v>Plat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Balance Sheet"/>
      <sheetName val="YTD Income Statement"/>
      <sheetName val="UK $ BS"/>
      <sheetName val="UK $ IS"/>
      <sheetName val="CloseTable"/>
      <sheetName val="CloseTable Prior"/>
      <sheetName val="Current Prior"/>
      <sheetName val="Data Current"/>
      <sheetName val="Data Prior"/>
      <sheetName val="MovTable"/>
      <sheetName val="Tax Summary"/>
      <sheetName val="TaxCheck"/>
      <sheetName val="Co List"/>
      <sheetName val="List"/>
      <sheetName val="Prev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 t="str">
            <v>Sum of Closing</v>
          </cell>
          <cell r="C2" t="str">
            <v>Co</v>
          </cell>
        </row>
        <row r="3">
          <cell r="B3" t="str">
            <v>CatCode</v>
          </cell>
          <cell r="C3" t="str">
            <v>A100</v>
          </cell>
          <cell r="D3" t="str">
            <v>A103</v>
          </cell>
          <cell r="E3" t="str">
            <v>A200</v>
          </cell>
          <cell r="F3" t="str">
            <v>AA01</v>
          </cell>
          <cell r="G3" t="str">
            <v>AA02</v>
          </cell>
          <cell r="H3" t="str">
            <v>AA03</v>
          </cell>
          <cell r="I3" t="str">
            <v>AM01</v>
          </cell>
          <cell r="J3" t="str">
            <v>AM02</v>
          </cell>
          <cell r="K3" t="str">
            <v>C001</v>
          </cell>
          <cell r="L3" t="str">
            <v>C002</v>
          </cell>
          <cell r="M3" t="str">
            <v>C003</v>
          </cell>
          <cell r="N3" t="str">
            <v>J002</v>
          </cell>
          <cell r="O3" t="str">
            <v>L001</v>
          </cell>
          <cell r="P3" t="str">
            <v>L002</v>
          </cell>
          <cell r="Q3" t="str">
            <v>L003</v>
          </cell>
          <cell r="R3" t="str">
            <v>L100</v>
          </cell>
          <cell r="S3" t="str">
            <v>M001</v>
          </cell>
          <cell r="T3" t="str">
            <v>M100</v>
          </cell>
          <cell r="U3" t="str">
            <v>M101</v>
          </cell>
          <cell r="V3" t="str">
            <v>P001</v>
          </cell>
          <cell r="W3" t="str">
            <v>P002</v>
          </cell>
          <cell r="X3" t="str">
            <v>P003</v>
          </cell>
          <cell r="Y3" t="str">
            <v>P004</v>
          </cell>
          <cell r="Z3" t="str">
            <v>P005</v>
          </cell>
          <cell r="AA3" t="str">
            <v>P400</v>
          </cell>
          <cell r="AB3" t="str">
            <v>Q001</v>
          </cell>
          <cell r="AC3" t="str">
            <v>R001</v>
          </cell>
          <cell r="AD3" t="str">
            <v>R002</v>
          </cell>
          <cell r="AE3" t="str">
            <v>R003</v>
          </cell>
          <cell r="AF3" t="str">
            <v>R005</v>
          </cell>
          <cell r="AG3" t="str">
            <v>R006</v>
          </cell>
          <cell r="AH3" t="str">
            <v>R007</v>
          </cell>
          <cell r="AI3" t="str">
            <v>R008</v>
          </cell>
          <cell r="AJ3" t="str">
            <v>R009</v>
          </cell>
          <cell r="AK3" t="str">
            <v>R010</v>
          </cell>
          <cell r="AL3" t="str">
            <v>R011</v>
          </cell>
          <cell r="AM3" t="str">
            <v>R012</v>
          </cell>
          <cell r="AN3" t="str">
            <v>R013</v>
          </cell>
          <cell r="AO3" t="str">
            <v>R014</v>
          </cell>
          <cell r="AP3" t="str">
            <v>R015</v>
          </cell>
          <cell r="AQ3" t="str">
            <v>R016</v>
          </cell>
          <cell r="AR3" t="str">
            <v>R020</v>
          </cell>
          <cell r="AS3" t="str">
            <v>R030</v>
          </cell>
          <cell r="AT3" t="str">
            <v>R100</v>
          </cell>
          <cell r="AU3" t="str">
            <v>R150</v>
          </cell>
          <cell r="AV3" t="str">
            <v>R151</v>
          </cell>
          <cell r="AW3" t="str">
            <v>R152</v>
          </cell>
          <cell r="AX3" t="str">
            <v>R153</v>
          </cell>
          <cell r="AY3" t="str">
            <v>R201</v>
          </cell>
          <cell r="AZ3" t="str">
            <v>R210</v>
          </cell>
          <cell r="BA3" t="str">
            <v>R211</v>
          </cell>
          <cell r="BB3" t="str">
            <v>R212</v>
          </cell>
          <cell r="BC3" t="str">
            <v>R213</v>
          </cell>
          <cell r="BD3" t="str">
            <v>R214</v>
          </cell>
          <cell r="BE3" t="str">
            <v>R260</v>
          </cell>
          <cell r="BF3" t="str">
            <v>R301</v>
          </cell>
          <cell r="BG3" t="str">
            <v>R302</v>
          </cell>
          <cell r="BH3" t="str">
            <v>R303</v>
          </cell>
          <cell r="BI3" t="str">
            <v>R350</v>
          </cell>
          <cell r="BJ3" t="str">
            <v>R400</v>
          </cell>
          <cell r="BK3" t="str">
            <v>R401</v>
          </cell>
          <cell r="BL3" t="str">
            <v>R403</v>
          </cell>
          <cell r="BM3" t="str">
            <v>R404</v>
          </cell>
          <cell r="BN3" t="str">
            <v>R405</v>
          </cell>
          <cell r="BO3" t="str">
            <v>R406</v>
          </cell>
          <cell r="BP3" t="str">
            <v>R407</v>
          </cell>
          <cell r="BQ3" t="str">
            <v>R408</v>
          </cell>
          <cell r="BR3" t="str">
            <v>R409</v>
          </cell>
          <cell r="BS3" t="str">
            <v>R410</v>
          </cell>
          <cell r="BT3" t="str">
            <v>R411</v>
          </cell>
          <cell r="BU3" t="str">
            <v>R500</v>
          </cell>
          <cell r="BV3" t="str">
            <v>Grand Total</v>
          </cell>
          <cell r="BW3" t="str">
            <v>R411</v>
          </cell>
          <cell r="BX3" t="str">
            <v>R500</v>
          </cell>
          <cell r="BY3" t="str">
            <v>R503</v>
          </cell>
          <cell r="BZ3" t="str">
            <v>Grand Total</v>
          </cell>
          <cell r="CA3" t="str">
            <v>RPM</v>
          </cell>
          <cell r="CB3" t="str">
            <v>PPL</v>
          </cell>
          <cell r="CC3" t="str">
            <v>LPM</v>
          </cell>
          <cell r="CD3" t="str">
            <v>Grand Total</v>
          </cell>
          <cell r="CF3" t="str">
            <v>RPM</v>
          </cell>
          <cell r="CG3" t="str">
            <v>RPM2</v>
          </cell>
          <cell r="CH3" t="str">
            <v>PPL</v>
          </cell>
          <cell r="CI3" t="str">
            <v>LPM</v>
          </cell>
          <cell r="CJ3" t="str">
            <v>SA</v>
          </cell>
          <cell r="CK3" t="str">
            <v>D&amp;T</v>
          </cell>
          <cell r="CL3" t="str">
            <v>E&amp;Y</v>
          </cell>
        </row>
        <row r="4">
          <cell r="B4" t="str">
            <v>BAA06</v>
          </cell>
          <cell r="M4">
            <v>5800687.4100000001</v>
          </cell>
          <cell r="N4">
            <v>5800687.4100000001</v>
          </cell>
          <cell r="O4">
            <v>5800687.4100000001</v>
          </cell>
          <cell r="Z4">
            <v>8976723.8699999992</v>
          </cell>
          <cell r="AC4">
            <v>8976723.8699999992</v>
          </cell>
          <cell r="AD4">
            <v>494741.18</v>
          </cell>
          <cell r="AE4">
            <v>203308627.00999999</v>
          </cell>
          <cell r="BN4">
            <v>21035318.829999998</v>
          </cell>
          <cell r="BQ4">
            <v>14777411.279999999</v>
          </cell>
          <cell r="BR4">
            <v>14777411.279999999</v>
          </cell>
          <cell r="BV4">
            <v>14777411.279999999</v>
          </cell>
          <cell r="BW4">
            <v>8612115.6999999993</v>
          </cell>
          <cell r="BZ4">
            <v>11907476.210000001</v>
          </cell>
          <cell r="CA4">
            <v>8976723.8699999992</v>
          </cell>
          <cell r="CB4">
            <v>0</v>
          </cell>
          <cell r="CC4">
            <v>5800687.4100000001</v>
          </cell>
          <cell r="CD4">
            <v>203479621.00999999</v>
          </cell>
          <cell r="CF4">
            <v>8612115.6999999993</v>
          </cell>
          <cell r="CG4">
            <v>8612115.6999999993</v>
          </cell>
          <cell r="CH4">
            <v>0</v>
          </cell>
          <cell r="CI4">
            <v>0</v>
          </cell>
          <cell r="CJ4">
            <v>8612115.6999999993</v>
          </cell>
          <cell r="CK4">
            <v>0</v>
          </cell>
          <cell r="CL4">
            <v>8612115.6999999993</v>
          </cell>
        </row>
        <row r="5">
          <cell r="B5" t="str">
            <v>BAA55</v>
          </cell>
          <cell r="C5">
            <v>0</v>
          </cell>
          <cell r="G5">
            <v>407172.65</v>
          </cell>
          <cell r="H5">
            <v>407172.65</v>
          </cell>
          <cell r="J5">
            <v>498635.94</v>
          </cell>
          <cell r="K5">
            <v>47947412.130000003</v>
          </cell>
          <cell r="L5">
            <v>93460000</v>
          </cell>
          <cell r="M5">
            <v>-1139900470.51</v>
          </cell>
          <cell r="N5">
            <v>578339455.86000001</v>
          </cell>
          <cell r="O5">
            <v>667137</v>
          </cell>
          <cell r="P5">
            <v>578410349.75</v>
          </cell>
          <cell r="Q5">
            <v>667137</v>
          </cell>
          <cell r="R5">
            <v>2279800941.0100002</v>
          </cell>
          <cell r="S5">
            <v>3752886.28</v>
          </cell>
          <cell r="T5">
            <v>1416809508.8699999</v>
          </cell>
          <cell r="U5">
            <v>0</v>
          </cell>
          <cell r="V5">
            <v>4336792.8</v>
          </cell>
          <cell r="W5">
            <v>1415275619.51</v>
          </cell>
          <cell r="X5">
            <v>7021000</v>
          </cell>
          <cell r="Y5">
            <v>6003429</v>
          </cell>
          <cell r="Z5">
            <v>4349197.66</v>
          </cell>
          <cell r="AA5">
            <v>7021000</v>
          </cell>
          <cell r="AB5">
            <v>1584562639.27</v>
          </cell>
          <cell r="AC5">
            <v>34347213.32</v>
          </cell>
          <cell r="AD5">
            <v>701846512.61000001</v>
          </cell>
          <cell r="AE5">
            <v>1584600632.0899999</v>
          </cell>
          <cell r="AF5">
            <v>481255219.12</v>
          </cell>
          <cell r="AG5">
            <v>2439832285.5799999</v>
          </cell>
          <cell r="AH5">
            <v>341337233.42000002</v>
          </cell>
          <cell r="AI5">
            <v>901789479.78999996</v>
          </cell>
          <cell r="AJ5">
            <v>2897051821.3099999</v>
          </cell>
          <cell r="AK5">
            <v>4871437240.3000002</v>
          </cell>
          <cell r="AL5">
            <v>2242534.5299999998</v>
          </cell>
          <cell r="AM5">
            <v>2242534.5299999998</v>
          </cell>
          <cell r="AN5">
            <v>1177711998.3699999</v>
          </cell>
          <cell r="AO5">
            <v>1393710306.48</v>
          </cell>
          <cell r="AP5">
            <v>1414140921.48</v>
          </cell>
          <cell r="AQ5">
            <v>0</v>
          </cell>
          <cell r="AR5">
            <v>69626.570000000007</v>
          </cell>
          <cell r="AS5">
            <v>69626.570000000007</v>
          </cell>
          <cell r="AT5">
            <v>1201219.3799999999</v>
          </cell>
          <cell r="AU5">
            <v>0</v>
          </cell>
          <cell r="AV5">
            <v>69626.570000000007</v>
          </cell>
          <cell r="AW5">
            <v>146552003.38</v>
          </cell>
          <cell r="AX5">
            <v>69626.570000000007</v>
          </cell>
          <cell r="AY5">
            <v>69626.570000000007</v>
          </cell>
          <cell r="AZ5">
            <v>69626.570000000007</v>
          </cell>
          <cell r="BB5">
            <v>69626.570000000007</v>
          </cell>
          <cell r="BC5">
            <v>1330444</v>
          </cell>
          <cell r="BD5">
            <v>69626.570000000007</v>
          </cell>
          <cell r="BE5">
            <v>1</v>
          </cell>
          <cell r="BF5">
            <v>1330444</v>
          </cell>
          <cell r="BG5">
            <v>726181</v>
          </cell>
          <cell r="BH5">
            <v>5469</v>
          </cell>
          <cell r="BI5">
            <v>2222052</v>
          </cell>
          <cell r="BJ5">
            <v>1</v>
          </cell>
          <cell r="BK5">
            <v>1330444</v>
          </cell>
          <cell r="BL5">
            <v>726181</v>
          </cell>
          <cell r="BM5">
            <v>5469</v>
          </cell>
          <cell r="BN5">
            <v>2222052</v>
          </cell>
          <cell r="BO5">
            <v>32586.5</v>
          </cell>
          <cell r="BP5">
            <v>5469</v>
          </cell>
          <cell r="BQ5">
            <v>680926</v>
          </cell>
          <cell r="BR5">
            <v>195555</v>
          </cell>
          <cell r="BS5">
            <v>40345</v>
          </cell>
          <cell r="BT5">
            <v>32586.5</v>
          </cell>
          <cell r="BU5">
            <v>195555</v>
          </cell>
          <cell r="BV5">
            <v>11449675030.68</v>
          </cell>
          <cell r="BW5" t="str">
            <v>IDE</v>
          </cell>
          <cell r="BX5">
            <v>72703179.609999999</v>
          </cell>
          <cell r="BZ5">
            <v>18061870344.310001</v>
          </cell>
          <cell r="CA5">
            <v>9384302931.7700005</v>
          </cell>
          <cell r="CB5">
            <v>1419612412.3099999</v>
          </cell>
          <cell r="CC5">
            <v>578410349.75</v>
          </cell>
          <cell r="CD5">
            <v>22052958231.859997</v>
          </cell>
          <cell r="CF5">
            <v>11381203687.15</v>
          </cell>
          <cell r="CG5">
            <v>11381203687.15</v>
          </cell>
          <cell r="CH5">
            <v>1433450684.71</v>
          </cell>
          <cell r="CI5">
            <v>581181592.19000006</v>
          </cell>
          <cell r="CJ5">
            <v>13463185300.9</v>
          </cell>
          <cell r="CK5">
            <v>0</v>
          </cell>
          <cell r="CL5">
            <v>13415237888.77</v>
          </cell>
        </row>
        <row r="6">
          <cell r="B6" t="str">
            <v>BAA58</v>
          </cell>
          <cell r="G6">
            <v>0</v>
          </cell>
          <cell r="K6">
            <v>498635.94</v>
          </cell>
          <cell r="L6">
            <v>-316995238</v>
          </cell>
          <cell r="M6">
            <v>-219629439</v>
          </cell>
          <cell r="N6">
            <v>-928403484.15999997</v>
          </cell>
          <cell r="O6">
            <v>40000000</v>
          </cell>
          <cell r="P6">
            <v>692887323.21000004</v>
          </cell>
          <cell r="Q6">
            <v>0</v>
          </cell>
          <cell r="S6">
            <v>1856806968.3399999</v>
          </cell>
          <cell r="V6">
            <v>4336792.8</v>
          </cell>
          <cell r="W6">
            <v>1624266092.79</v>
          </cell>
          <cell r="Y6">
            <v>-208069995</v>
          </cell>
          <cell r="AA6">
            <v>-184951107</v>
          </cell>
          <cell r="AB6">
            <v>-202290273</v>
          </cell>
          <cell r="AC6">
            <v>-176281524</v>
          </cell>
          <cell r="AD6">
            <v>494741.18</v>
          </cell>
          <cell r="AE6">
            <v>2329990766.6900001</v>
          </cell>
          <cell r="AF6">
            <v>1834187850.7</v>
          </cell>
          <cell r="AG6">
            <v>678080824.04999995</v>
          </cell>
          <cell r="AH6">
            <v>2742562631.1799998</v>
          </cell>
          <cell r="AI6">
            <v>409039992.23000002</v>
          </cell>
          <cell r="AJ6">
            <v>1573153710.3399999</v>
          </cell>
          <cell r="AK6">
            <v>3632188944.5799999</v>
          </cell>
          <cell r="AM6">
            <v>2242534.5299999998</v>
          </cell>
          <cell r="AO6">
            <v>379192761.14999998</v>
          </cell>
          <cell r="AP6">
            <v>474246661.06999999</v>
          </cell>
          <cell r="AS6">
            <v>316995237.26999998</v>
          </cell>
          <cell r="AT6">
            <v>129552392.54000001</v>
          </cell>
          <cell r="AV6">
            <v>136397044.47</v>
          </cell>
          <cell r="BA6">
            <v>69626.570000000007</v>
          </cell>
          <cell r="BN6">
            <v>-219629439</v>
          </cell>
          <cell r="BO6">
            <v>0</v>
          </cell>
          <cell r="BP6">
            <v>1330444</v>
          </cell>
          <cell r="BQ6">
            <v>-208069994.85000002</v>
          </cell>
          <cell r="BR6">
            <v>-208069998.93000001</v>
          </cell>
          <cell r="BS6">
            <v>0</v>
          </cell>
          <cell r="BV6">
            <v>-202290273.73000002</v>
          </cell>
          <cell r="BW6">
            <v>-202290274.44</v>
          </cell>
          <cell r="BX6">
            <v>0</v>
          </cell>
          <cell r="BY6">
            <v>0</v>
          </cell>
          <cell r="BZ6">
            <v>-190730829</v>
          </cell>
          <cell r="CA6">
            <v>316995237.26999998</v>
          </cell>
          <cell r="CB6">
            <v>0</v>
          </cell>
          <cell r="CC6">
            <v>0</v>
          </cell>
          <cell r="CD6">
            <v>-182061246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-196510551</v>
          </cell>
          <cell r="CK6">
            <v>0</v>
          </cell>
          <cell r="CL6">
            <v>-196510551</v>
          </cell>
        </row>
        <row r="7">
          <cell r="B7" t="str">
            <v>BAA59</v>
          </cell>
          <cell r="G7">
            <v>407172.65</v>
          </cell>
          <cell r="K7">
            <v>47947412.130000003</v>
          </cell>
          <cell r="L7">
            <v>58041110</v>
          </cell>
          <cell r="N7">
            <v>2233136</v>
          </cell>
          <cell r="O7">
            <v>2233136</v>
          </cell>
          <cell r="P7">
            <v>2233136</v>
          </cell>
          <cell r="Q7">
            <v>667137</v>
          </cell>
          <cell r="S7">
            <v>1853091691.6900001</v>
          </cell>
          <cell r="T7">
            <v>5858263</v>
          </cell>
          <cell r="V7">
            <v>4336792.8</v>
          </cell>
          <cell r="W7">
            <v>5858263</v>
          </cell>
          <cell r="Y7">
            <v>6003429</v>
          </cell>
          <cell r="Z7">
            <v>0</v>
          </cell>
          <cell r="AA7">
            <v>2187857</v>
          </cell>
          <cell r="AB7">
            <v>3056610</v>
          </cell>
          <cell r="AC7">
            <v>5706620</v>
          </cell>
          <cell r="AD7">
            <v>2187857</v>
          </cell>
          <cell r="AE7">
            <v>3056610</v>
          </cell>
          <cell r="AF7">
            <v>5706620</v>
          </cell>
          <cell r="AG7">
            <v>8136882</v>
          </cell>
          <cell r="AH7">
            <v>8067227</v>
          </cell>
          <cell r="AI7">
            <v>17018912</v>
          </cell>
          <cell r="AJ7">
            <v>28417827</v>
          </cell>
          <cell r="AK7">
            <v>3632485437.25</v>
          </cell>
          <cell r="AM7">
            <v>2242534.5299999998</v>
          </cell>
          <cell r="AO7">
            <v>1177753651.22</v>
          </cell>
          <cell r="AT7">
            <v>192369884.06999999</v>
          </cell>
          <cell r="AU7">
            <v>69771640.310000002</v>
          </cell>
          <cell r="AV7">
            <v>132090283.8</v>
          </cell>
          <cell r="AX7">
            <v>0</v>
          </cell>
          <cell r="AY7">
            <v>0</v>
          </cell>
          <cell r="AZ7">
            <v>0</v>
          </cell>
          <cell r="BA7">
            <v>69626.570000000007</v>
          </cell>
          <cell r="BN7">
            <v>80683334</v>
          </cell>
          <cell r="BO7">
            <v>1</v>
          </cell>
          <cell r="BP7">
            <v>1330444</v>
          </cell>
          <cell r="BQ7">
            <v>80683334</v>
          </cell>
          <cell r="BR7">
            <v>80683334</v>
          </cell>
          <cell r="BS7">
            <v>2222052</v>
          </cell>
          <cell r="BV7">
            <v>80683334</v>
          </cell>
          <cell r="BW7">
            <v>80683334</v>
          </cell>
          <cell r="BX7">
            <v>40345</v>
          </cell>
          <cell r="BY7">
            <v>32586.5</v>
          </cell>
          <cell r="BZ7">
            <v>127812750.31</v>
          </cell>
          <cell r="CA7">
            <v>72591935</v>
          </cell>
          <cell r="CB7">
            <v>5858263</v>
          </cell>
          <cell r="CC7">
            <v>2233136</v>
          </cell>
          <cell r="CD7">
            <v>114703750</v>
          </cell>
          <cell r="CF7">
            <v>192369884.06999999</v>
          </cell>
          <cell r="CG7">
            <v>0</v>
          </cell>
          <cell r="CH7">
            <v>0</v>
          </cell>
          <cell r="CI7">
            <v>0</v>
          </cell>
          <cell r="CJ7">
            <v>-61279885</v>
          </cell>
          <cell r="CK7">
            <v>0</v>
          </cell>
          <cell r="CL7">
            <v>192369884.06999999</v>
          </cell>
        </row>
        <row r="8">
          <cell r="B8" t="str">
            <v>BAA60</v>
          </cell>
          <cell r="L8">
            <v>0</v>
          </cell>
          <cell r="M8">
            <v>-5274373.5</v>
          </cell>
          <cell r="N8">
            <v>-180270127.02000001</v>
          </cell>
          <cell r="O8">
            <v>2233136</v>
          </cell>
          <cell r="P8">
            <v>-190418927.74000001</v>
          </cell>
          <cell r="Q8">
            <v>2233136</v>
          </cell>
          <cell r="R8">
            <v>10548747</v>
          </cell>
          <cell r="S8">
            <v>4242366.16</v>
          </cell>
          <cell r="T8">
            <v>-396901528.41000003</v>
          </cell>
          <cell r="V8">
            <v>5901235.4500000002</v>
          </cell>
          <cell r="W8">
            <v>-429627443.14999998</v>
          </cell>
          <cell r="X8">
            <v>5901235.4500000002</v>
          </cell>
          <cell r="Z8">
            <v>-22604075.77</v>
          </cell>
          <cell r="AA8">
            <v>-214134818.66999999</v>
          </cell>
          <cell r="AB8">
            <v>-91150742.189999998</v>
          </cell>
          <cell r="AC8">
            <v>-8306230.8099999996</v>
          </cell>
          <cell r="AD8">
            <v>-231179918.69999999</v>
          </cell>
          <cell r="AE8">
            <v>-123069514.73999999</v>
          </cell>
          <cell r="AF8">
            <v>-203685631.25999999</v>
          </cell>
          <cell r="AG8">
            <v>-725984880.28999996</v>
          </cell>
          <cell r="AH8">
            <v>-109608757.08</v>
          </cell>
          <cell r="AI8">
            <v>-233109921.59999999</v>
          </cell>
          <cell r="AJ8">
            <v>-492771943.31999999</v>
          </cell>
          <cell r="AK8">
            <v>32228143.120000001</v>
          </cell>
          <cell r="AL8">
            <v>-2242534.5299999998</v>
          </cell>
          <cell r="AN8">
            <v>33489192.32</v>
          </cell>
          <cell r="AO8">
            <v>36786104.32</v>
          </cell>
          <cell r="AP8">
            <v>36786104.32</v>
          </cell>
          <cell r="AQ8">
            <v>0</v>
          </cell>
          <cell r="AR8">
            <v>-55679.82</v>
          </cell>
          <cell r="AS8">
            <v>-53359.82</v>
          </cell>
          <cell r="AU8">
            <v>0</v>
          </cell>
          <cell r="AV8">
            <v>-60319.82</v>
          </cell>
          <cell r="AW8">
            <v>0.53</v>
          </cell>
          <cell r="BN8">
            <v>-1933394077.7099998</v>
          </cell>
          <cell r="BQ8">
            <v>-2539538950.6900005</v>
          </cell>
          <cell r="BR8">
            <v>-2426766354.9800005</v>
          </cell>
          <cell r="BV8">
            <v>-2750066023.0400004</v>
          </cell>
          <cell r="BW8">
            <v>-2867576513.9300003</v>
          </cell>
          <cell r="BZ8">
            <v>121484270.13</v>
          </cell>
          <cell r="CA8">
            <v>-2129959332.3299997</v>
          </cell>
          <cell r="CB8">
            <v>-429627443.14999998</v>
          </cell>
          <cell r="CC8">
            <v>-190418927.74000001</v>
          </cell>
          <cell r="CD8">
            <v>129999658.80000001</v>
          </cell>
          <cell r="CF8">
            <v>77739523.280000001</v>
          </cell>
          <cell r="CG8">
            <v>77739523.280000001</v>
          </cell>
          <cell r="CH8">
            <v>5901235.4500000002</v>
          </cell>
          <cell r="CI8">
            <v>2233136</v>
          </cell>
          <cell r="CJ8">
            <v>85873894.730000004</v>
          </cell>
          <cell r="CK8">
            <v>0</v>
          </cell>
          <cell r="CL8">
            <v>85873894.730000004</v>
          </cell>
        </row>
        <row r="9">
          <cell r="B9" t="str">
            <v>BAA61</v>
          </cell>
          <cell r="L9">
            <v>-12877163</v>
          </cell>
          <cell r="M9">
            <v>62454228.109999999</v>
          </cell>
          <cell r="N9">
            <v>-259875.12</v>
          </cell>
          <cell r="O9">
            <v>-259394500.37</v>
          </cell>
          <cell r="P9">
            <v>-285257.36</v>
          </cell>
          <cell r="Q9">
            <v>-304391789.93000001</v>
          </cell>
          <cell r="R9">
            <v>-124908455.95</v>
          </cell>
          <cell r="S9">
            <v>-74498131.170000002</v>
          </cell>
          <cell r="T9">
            <v>-682057.86</v>
          </cell>
          <cell r="V9">
            <v>-630877272.91999996</v>
          </cell>
          <cell r="W9">
            <v>-748847.58</v>
          </cell>
          <cell r="X9">
            <v>-748432739.49000001</v>
          </cell>
          <cell r="Z9">
            <v>0</v>
          </cell>
          <cell r="AA9">
            <v>-240417</v>
          </cell>
          <cell r="AB9">
            <v>-222999.36</v>
          </cell>
          <cell r="AC9">
            <v>-655738</v>
          </cell>
          <cell r="AD9">
            <v>-265545.38</v>
          </cell>
          <cell r="AE9">
            <v>-259562.08</v>
          </cell>
          <cell r="AF9">
            <v>-720911.01</v>
          </cell>
          <cell r="AG9">
            <v>-935750.65</v>
          </cell>
          <cell r="AH9">
            <v>-1034994.9</v>
          </cell>
          <cell r="AI9">
            <v>-1494751.69</v>
          </cell>
          <cell r="AJ9">
            <v>-3298904.62</v>
          </cell>
          <cell r="AK9">
            <v>-941114743.40999997</v>
          </cell>
          <cell r="AL9">
            <v>-2242534.5299999998</v>
          </cell>
          <cell r="AM9">
            <v>-2242534.5299999998</v>
          </cell>
          <cell r="AN9">
            <v>-15775045.85</v>
          </cell>
          <cell r="AO9">
            <v>-61133720.210000001</v>
          </cell>
          <cell r="AP9">
            <v>-96822428.030000001</v>
          </cell>
          <cell r="AS9">
            <v>-9008988.9100000001</v>
          </cell>
          <cell r="AT9">
            <v>-190422.42</v>
          </cell>
          <cell r="AU9">
            <v>-10062500.01</v>
          </cell>
          <cell r="AV9">
            <v>-30525230.829999998</v>
          </cell>
          <cell r="AW9">
            <v>-20170.22</v>
          </cell>
          <cell r="AX9">
            <v>-67279.820000000007</v>
          </cell>
          <cell r="AY9">
            <v>-69626.570000000007</v>
          </cell>
          <cell r="AZ9">
            <v>-20170.22</v>
          </cell>
          <cell r="BB9">
            <v>-69626.570000000007</v>
          </cell>
          <cell r="BC9">
            <v>-20170.22</v>
          </cell>
          <cell r="BD9">
            <v>-69626.570000000007</v>
          </cell>
          <cell r="BE9">
            <v>-69626.570000000007</v>
          </cell>
          <cell r="BN9">
            <v>-4866612</v>
          </cell>
          <cell r="BQ9">
            <v>-8116800.3199999994</v>
          </cell>
          <cell r="BR9">
            <v>-7735030</v>
          </cell>
          <cell r="BV9">
            <v>-9044525.2699999996</v>
          </cell>
          <cell r="BW9">
            <v>-9508387.3399999999</v>
          </cell>
          <cell r="BZ9">
            <v>-3766545861.9499998</v>
          </cell>
          <cell r="CA9">
            <v>-8010420.3300000001</v>
          </cell>
          <cell r="CB9">
            <v>-748847.58</v>
          </cell>
          <cell r="CC9">
            <v>-285257.36</v>
          </cell>
          <cell r="CD9">
            <v>-4721864828.6699991</v>
          </cell>
          <cell r="CF9">
            <v>-2465474721.71</v>
          </cell>
          <cell r="CG9">
            <v>-2465474721.71</v>
          </cell>
          <cell r="CH9">
            <v>-490794574.94999999</v>
          </cell>
          <cell r="CI9">
            <v>-208142336.59999999</v>
          </cell>
          <cell r="CJ9">
            <v>-3164478913.0800009</v>
          </cell>
          <cell r="CK9">
            <v>0</v>
          </cell>
          <cell r="CL9">
            <v>-3164478913.0800009</v>
          </cell>
        </row>
        <row r="10">
          <cell r="B10" t="str">
            <v>BAC01</v>
          </cell>
          <cell r="C10">
            <v>2171883.77</v>
          </cell>
          <cell r="D10">
            <v>2000000</v>
          </cell>
          <cell r="E10">
            <v>190032.05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  <cell r="K10">
            <v>350000</v>
          </cell>
          <cell r="L10">
            <v>11</v>
          </cell>
          <cell r="M10">
            <v>190463.51</v>
          </cell>
          <cell r="N10">
            <v>35353.06</v>
          </cell>
          <cell r="O10">
            <v>-397900.29</v>
          </cell>
          <cell r="P10">
            <v>-361072.82</v>
          </cell>
          <cell r="Q10">
            <v>16</v>
          </cell>
          <cell r="R10">
            <v>-380926.98</v>
          </cell>
          <cell r="S10">
            <v>-70706.11</v>
          </cell>
          <cell r="T10">
            <v>19</v>
          </cell>
          <cell r="U10">
            <v>20</v>
          </cell>
          <cell r="V10">
            <v>-1047352.3199999999</v>
          </cell>
          <cell r="W10">
            <v>-949949.99</v>
          </cell>
          <cell r="X10">
            <v>23</v>
          </cell>
          <cell r="Y10">
            <v>24</v>
          </cell>
          <cell r="Z10">
            <v>25</v>
          </cell>
          <cell r="AA10">
            <v>26</v>
          </cell>
          <cell r="AB10">
            <v>27</v>
          </cell>
          <cell r="AC10">
            <v>28</v>
          </cell>
          <cell r="AD10">
            <v>-340251.66</v>
          </cell>
          <cell r="AE10">
            <v>-434465.38</v>
          </cell>
          <cell r="AF10">
            <v>-914687.71</v>
          </cell>
          <cell r="AG10">
            <v>-1215623.79</v>
          </cell>
          <cell r="AH10">
            <v>-1308301.8700000001</v>
          </cell>
          <cell r="AI10">
            <v>-2129384.6</v>
          </cell>
          <cell r="AJ10">
            <v>-4500007.5599999996</v>
          </cell>
          <cell r="AK10">
            <v>-5227302.92</v>
          </cell>
          <cell r="AL10">
            <v>2666882.15</v>
          </cell>
          <cell r="AM10">
            <v>55408211.990000002</v>
          </cell>
          <cell r="AN10">
            <v>-94602.240000000005</v>
          </cell>
          <cell r="AO10">
            <v>3117690.85</v>
          </cell>
          <cell r="AP10">
            <v>41</v>
          </cell>
          <cell r="AQ10">
            <v>42</v>
          </cell>
          <cell r="AR10">
            <v>43</v>
          </cell>
          <cell r="AS10">
            <v>44</v>
          </cell>
          <cell r="AT10">
            <v>-8311248.04</v>
          </cell>
          <cell r="AU10">
            <v>46</v>
          </cell>
          <cell r="AV10">
            <v>-10724445.9</v>
          </cell>
          <cell r="AW10">
            <v>48</v>
          </cell>
          <cell r="AX10">
            <v>49</v>
          </cell>
          <cell r="AY10">
            <v>-20170.22</v>
          </cell>
          <cell r="AZ10">
            <v>51</v>
          </cell>
          <cell r="BA10">
            <v>-69626.570000000007</v>
          </cell>
          <cell r="BB10">
            <v>53</v>
          </cell>
          <cell r="BC10">
            <v>54</v>
          </cell>
          <cell r="BD10">
            <v>55</v>
          </cell>
          <cell r="BE10">
            <v>56</v>
          </cell>
          <cell r="BF10">
            <v>57</v>
          </cell>
          <cell r="BG10">
            <v>58</v>
          </cell>
          <cell r="BH10">
            <v>59</v>
          </cell>
          <cell r="BI10">
            <v>60</v>
          </cell>
          <cell r="BJ10">
            <v>61</v>
          </cell>
          <cell r="BK10">
            <v>62</v>
          </cell>
          <cell r="BL10">
            <v>63</v>
          </cell>
          <cell r="BM10">
            <v>64</v>
          </cell>
          <cell r="BN10">
            <v>65</v>
          </cell>
          <cell r="BO10">
            <v>66</v>
          </cell>
          <cell r="BP10">
            <v>67</v>
          </cell>
          <cell r="BQ10">
            <v>7364336.4700000007</v>
          </cell>
          <cell r="BR10">
            <v>60105666.310000002</v>
          </cell>
          <cell r="BS10">
            <v>70</v>
          </cell>
          <cell r="BT10">
            <v>71</v>
          </cell>
          <cell r="BU10">
            <v>72</v>
          </cell>
          <cell r="BV10">
            <v>7829606.6699999999</v>
          </cell>
          <cell r="BW10">
            <v>8677917.0999999996</v>
          </cell>
          <cell r="BX10">
            <v>75</v>
          </cell>
          <cell r="BY10">
            <v>76</v>
          </cell>
          <cell r="BZ10">
            <v>-12283700.67</v>
          </cell>
          <cell r="CA10">
            <v>3117690.85</v>
          </cell>
          <cell r="CB10">
            <v>0</v>
          </cell>
          <cell r="CC10">
            <v>0</v>
          </cell>
          <cell r="CD10">
            <v>-16473662.229999999</v>
          </cell>
          <cell r="CE10">
            <v>82</v>
          </cell>
          <cell r="CF10">
            <v>-9310826.0999999996</v>
          </cell>
          <cell r="CG10">
            <v>-9310826.0999999996</v>
          </cell>
          <cell r="CH10">
            <v>-836313.93</v>
          </cell>
          <cell r="CI10">
            <v>-318107.44</v>
          </cell>
          <cell r="CJ10">
            <v>-10465247.470000001</v>
          </cell>
          <cell r="CK10">
            <v>0</v>
          </cell>
          <cell r="CL10">
            <v>-10465247.470000001</v>
          </cell>
        </row>
        <row r="11">
          <cell r="B11" t="str">
            <v>BAC03</v>
          </cell>
          <cell r="C11">
            <v>35794599.090000004</v>
          </cell>
          <cell r="D11">
            <v>2000000</v>
          </cell>
          <cell r="E11">
            <v>123863.3</v>
          </cell>
          <cell r="K11">
            <v>350000</v>
          </cell>
          <cell r="N11">
            <v>54520840.829999998</v>
          </cell>
          <cell r="P11">
            <v>-249559795.38</v>
          </cell>
          <cell r="S11">
            <v>-109041681.40000001</v>
          </cell>
          <cell r="W11">
            <v>-620584812.02999997</v>
          </cell>
          <cell r="AD11">
            <v>-8306230.8099999996</v>
          </cell>
          <cell r="AE11">
            <v>-331849184.66000003</v>
          </cell>
          <cell r="AF11">
            <v>-243265670.81999999</v>
          </cell>
          <cell r="AG11">
            <v>-249026751.84999999</v>
          </cell>
          <cell r="AH11">
            <v>-960649317.66999996</v>
          </cell>
          <cell r="AI11">
            <v>-159820501.69999999</v>
          </cell>
          <cell r="AJ11">
            <v>-372751347.51999998</v>
          </cell>
          <cell r="AK11">
            <v>-833715215.82000005</v>
          </cell>
          <cell r="AL11">
            <v>729382.31</v>
          </cell>
          <cell r="AM11">
            <v>-2242534.5299999998</v>
          </cell>
          <cell r="AO11">
            <v>779892.92</v>
          </cell>
          <cell r="AP11">
            <v>10380618.59</v>
          </cell>
          <cell r="AS11">
            <v>314872017</v>
          </cell>
          <cell r="AT11">
            <v>344312960.75999999</v>
          </cell>
          <cell r="AU11">
            <v>384294358.24000001</v>
          </cell>
          <cell r="AV11">
            <v>-8968397.2599999998</v>
          </cell>
          <cell r="AY11">
            <v>-20170.22</v>
          </cell>
          <cell r="BA11">
            <v>-69626.570000000007</v>
          </cell>
          <cell r="BN11">
            <v>72162255.409999996</v>
          </cell>
          <cell r="BQ11">
            <v>35657657.260000005</v>
          </cell>
          <cell r="BR11">
            <v>33362391.440000001</v>
          </cell>
          <cell r="BV11">
            <v>36574492.010000005</v>
          </cell>
          <cell r="BW11">
            <v>38712815.460000001</v>
          </cell>
          <cell r="BZ11">
            <v>9866690.8300000001</v>
          </cell>
          <cell r="CA11">
            <v>779892.92</v>
          </cell>
          <cell r="CB11">
            <v>0</v>
          </cell>
          <cell r="CC11">
            <v>0</v>
          </cell>
          <cell r="CD11">
            <v>344312960.75999999</v>
          </cell>
          <cell r="CF11">
            <v>5237264.88</v>
          </cell>
          <cell r="CG11">
            <v>5237264.88</v>
          </cell>
          <cell r="CH11">
            <v>0</v>
          </cell>
          <cell r="CI11">
            <v>0</v>
          </cell>
          <cell r="CJ11">
            <v>9949180.6999999993</v>
          </cell>
          <cell r="CK11">
            <v>4361915.82</v>
          </cell>
          <cell r="CL11">
            <v>5237264.879999999</v>
          </cell>
        </row>
        <row r="12">
          <cell r="B12" t="str">
            <v>BAC04</v>
          </cell>
          <cell r="C12">
            <v>70052420.25</v>
          </cell>
          <cell r="D12" t="str">
            <v>A103</v>
          </cell>
          <cell r="E12">
            <v>4513955.33</v>
          </cell>
          <cell r="F12" t="str">
            <v>A200</v>
          </cell>
          <cell r="G12" t="str">
            <v>AA01</v>
          </cell>
          <cell r="H12" t="str">
            <v>AA02</v>
          </cell>
          <cell r="I12" t="str">
            <v>AM01</v>
          </cell>
          <cell r="J12" t="str">
            <v>AM02</v>
          </cell>
          <cell r="K12" t="str">
            <v>C001</v>
          </cell>
          <cell r="L12" t="str">
            <v>C002</v>
          </cell>
          <cell r="M12" t="str">
            <v>C003</v>
          </cell>
          <cell r="N12">
            <v>161161.43</v>
          </cell>
          <cell r="O12" t="str">
            <v>J002</v>
          </cell>
          <cell r="P12">
            <v>-385624.47</v>
          </cell>
          <cell r="Q12" t="str">
            <v>L001</v>
          </cell>
          <cell r="R12" t="str">
            <v>L002</v>
          </cell>
          <cell r="S12">
            <v>-322322.83</v>
          </cell>
          <cell r="T12" t="str">
            <v>L100</v>
          </cell>
          <cell r="U12" t="str">
            <v>M001</v>
          </cell>
          <cell r="V12" t="str">
            <v>M100</v>
          </cell>
          <cell r="W12">
            <v>-1014884.88</v>
          </cell>
          <cell r="X12" t="str">
            <v>P001</v>
          </cell>
          <cell r="Y12" t="str">
            <v>P002</v>
          </cell>
          <cell r="Z12" t="str">
            <v>P003</v>
          </cell>
          <cell r="AA12" t="str">
            <v>P004</v>
          </cell>
          <cell r="AB12" t="str">
            <v>P005</v>
          </cell>
          <cell r="AC12" t="str">
            <v>P400</v>
          </cell>
          <cell r="AD12" t="str">
            <v>Q001</v>
          </cell>
          <cell r="AE12">
            <v>-494717.27</v>
          </cell>
          <cell r="AF12">
            <v>-484426.48</v>
          </cell>
          <cell r="AG12">
            <v>-977532.73</v>
          </cell>
          <cell r="AH12">
            <v>-1306394.3899999999</v>
          </cell>
          <cell r="AI12">
            <v>-1396943.51</v>
          </cell>
          <cell r="AJ12">
            <v>-2324657.09</v>
          </cell>
          <cell r="AK12">
            <v>-4863655.24</v>
          </cell>
          <cell r="AL12">
            <v>54990496.240000002</v>
          </cell>
          <cell r="AM12" t="str">
            <v>R009</v>
          </cell>
          <cell r="AN12" t="str">
            <v>R010</v>
          </cell>
          <cell r="AO12">
            <v>65980305.100000001</v>
          </cell>
          <cell r="AP12">
            <v>149</v>
          </cell>
          <cell r="AQ12" t="str">
            <v>R013</v>
          </cell>
          <cell r="AR12" t="str">
            <v>R014</v>
          </cell>
          <cell r="AS12">
            <v>137.88</v>
          </cell>
          <cell r="AT12">
            <v>-19105036.670000002</v>
          </cell>
          <cell r="AU12">
            <v>7002397</v>
          </cell>
          <cell r="AV12">
            <v>314981.95</v>
          </cell>
          <cell r="AW12">
            <v>346057</v>
          </cell>
          <cell r="AX12">
            <v>311906.19</v>
          </cell>
          <cell r="AY12">
            <v>409353.27</v>
          </cell>
          <cell r="AZ12">
            <v>6557483</v>
          </cell>
          <cell r="BA12">
            <v>229889.82</v>
          </cell>
          <cell r="BB12">
            <v>308419.44</v>
          </cell>
          <cell r="BC12">
            <v>427938.38</v>
          </cell>
          <cell r="BD12">
            <v>373486.32</v>
          </cell>
          <cell r="BE12" t="str">
            <v>R150</v>
          </cell>
          <cell r="BF12">
            <v>50236.69</v>
          </cell>
          <cell r="BG12">
            <v>22507415.420000002</v>
          </cell>
          <cell r="BH12">
            <v>17438446.23</v>
          </cell>
          <cell r="BI12" t="str">
            <v>R210</v>
          </cell>
          <cell r="BJ12" t="str">
            <v>R211</v>
          </cell>
          <cell r="BK12" t="str">
            <v>R212</v>
          </cell>
          <cell r="BL12" t="str">
            <v>R213</v>
          </cell>
          <cell r="BM12" t="str">
            <v>R214</v>
          </cell>
          <cell r="BN12" t="str">
            <v>R260</v>
          </cell>
          <cell r="BO12" t="str">
            <v>R301</v>
          </cell>
          <cell r="BP12" t="str">
            <v>R302</v>
          </cell>
          <cell r="BQ12">
            <v>167062115.57999998</v>
          </cell>
          <cell r="BR12">
            <v>118003552.34</v>
          </cell>
          <cell r="BS12" t="str">
            <v>R351</v>
          </cell>
          <cell r="BT12" t="str">
            <v>R352</v>
          </cell>
          <cell r="BU12" t="str">
            <v>R353</v>
          </cell>
          <cell r="BV12">
            <v>188440133.85999998</v>
          </cell>
          <cell r="BW12">
            <v>190844783.68999997</v>
          </cell>
          <cell r="BX12" t="str">
            <v>R403</v>
          </cell>
          <cell r="BY12" t="str">
            <v>R404</v>
          </cell>
          <cell r="BZ12">
            <v>45632637.369999997</v>
          </cell>
          <cell r="CA12">
            <v>65980442.980000004</v>
          </cell>
          <cell r="CB12">
            <v>0</v>
          </cell>
          <cell r="CC12">
            <v>0</v>
          </cell>
          <cell r="CD12">
            <v>-19105036.670000002</v>
          </cell>
          <cell r="CE12" t="str">
            <v>R410</v>
          </cell>
          <cell r="CF12">
            <v>750242.28</v>
          </cell>
          <cell r="CG12">
            <v>750242.28</v>
          </cell>
          <cell r="CH12">
            <v>0</v>
          </cell>
          <cell r="CI12">
            <v>0</v>
          </cell>
          <cell r="CJ12">
            <v>41708209.329999998</v>
          </cell>
          <cell r="CK12">
            <v>40957967.049999997</v>
          </cell>
          <cell r="CL12">
            <v>750242.28000000119</v>
          </cell>
        </row>
        <row r="13">
          <cell r="B13" t="str">
            <v>BAC05</v>
          </cell>
          <cell r="C13">
            <v>11436271.109999999</v>
          </cell>
          <cell r="D13">
            <v>2000000</v>
          </cell>
          <cell r="E13">
            <v>86510.47</v>
          </cell>
          <cell r="F13">
            <v>99701.5</v>
          </cell>
          <cell r="J13">
            <v>350000</v>
          </cell>
          <cell r="K13">
            <v>350000</v>
          </cell>
          <cell r="L13">
            <v>498635.94</v>
          </cell>
          <cell r="O13">
            <v>93460000</v>
          </cell>
          <cell r="P13">
            <v>-1267257866.77</v>
          </cell>
          <cell r="Q13">
            <v>-1131879852.0899999</v>
          </cell>
          <cell r="R13">
            <v>40000000</v>
          </cell>
          <cell r="S13">
            <v>1080334885.48</v>
          </cell>
          <cell r="V13">
            <v>2534515733.4099998</v>
          </cell>
          <cell r="Y13">
            <v>4336792.8</v>
          </cell>
          <cell r="Z13">
            <v>2546246543.3499999</v>
          </cell>
          <cell r="AB13">
            <v>6003429</v>
          </cell>
          <cell r="AD13">
            <v>7021000</v>
          </cell>
          <cell r="AF13">
            <v>0</v>
          </cell>
          <cell r="AG13">
            <v>0</v>
          </cell>
          <cell r="AH13">
            <v>2987006141.7199998</v>
          </cell>
          <cell r="AI13">
            <v>2263759704.0599999</v>
          </cell>
          <cell r="AJ13">
            <v>1904078861.9400001</v>
          </cell>
          <cell r="AK13">
            <v>4029173721.9400001</v>
          </cell>
          <cell r="AL13">
            <v>718206.4</v>
          </cell>
          <cell r="AM13">
            <v>2561840408.3200002</v>
          </cell>
          <cell r="AN13">
            <v>6875254470.8500004</v>
          </cell>
          <cell r="AO13">
            <v>761106.4</v>
          </cell>
          <cell r="AP13">
            <v>17740513.530000001</v>
          </cell>
          <cell r="AQ13">
            <v>23045480.09</v>
          </cell>
          <cell r="AR13">
            <v>1532873511.1300001</v>
          </cell>
          <cell r="AT13">
            <v>130.03</v>
          </cell>
          <cell r="AU13">
            <v>116.68</v>
          </cell>
          <cell r="AV13">
            <v>109.43</v>
          </cell>
          <cell r="AW13">
            <v>718593659.63999999</v>
          </cell>
          <cell r="AZ13">
            <v>150814318.38</v>
          </cell>
          <cell r="BB13">
            <v>307465374</v>
          </cell>
          <cell r="BC13">
            <v>7002397</v>
          </cell>
          <cell r="BD13">
            <v>302652.34000000003</v>
          </cell>
          <cell r="BE13">
            <v>942691.86</v>
          </cell>
          <cell r="BF13">
            <v>380148.93</v>
          </cell>
          <cell r="BG13">
            <v>458148.43</v>
          </cell>
          <cell r="BH13">
            <v>458148.43</v>
          </cell>
          <cell r="BI13">
            <v>50236.69</v>
          </cell>
          <cell r="BJ13">
            <v>22522301.460000001</v>
          </cell>
          <cell r="BK13">
            <v>19566816.98</v>
          </cell>
          <cell r="BL13">
            <v>21569849.43</v>
          </cell>
          <cell r="BN13">
            <v>11432573.01</v>
          </cell>
          <cell r="BQ13">
            <v>12169109.280000001</v>
          </cell>
          <cell r="BR13">
            <v>11565496.780000001</v>
          </cell>
          <cell r="BV13">
            <v>12283887.98</v>
          </cell>
          <cell r="BW13">
            <v>12368845.41</v>
          </cell>
          <cell r="BZ13">
            <v>190482561.74000004</v>
          </cell>
          <cell r="CA13">
            <v>761106.4</v>
          </cell>
          <cell r="CB13">
            <v>0</v>
          </cell>
          <cell r="CC13">
            <v>0</v>
          </cell>
          <cell r="CD13">
            <v>20850072.73</v>
          </cell>
          <cell r="CF13">
            <v>88894497.980000004</v>
          </cell>
          <cell r="CG13">
            <v>88894367.950000003</v>
          </cell>
          <cell r="CH13">
            <v>0</v>
          </cell>
          <cell r="CI13">
            <v>0</v>
          </cell>
          <cell r="CJ13">
            <v>200469755.88999999</v>
          </cell>
          <cell r="CK13">
            <v>73960675.129999995</v>
          </cell>
          <cell r="CL13">
            <v>135454100.83999997</v>
          </cell>
        </row>
        <row r="14">
          <cell r="B14" t="str">
            <v>BAD01</v>
          </cell>
          <cell r="C14">
            <v>-825725.38</v>
          </cell>
          <cell r="D14">
            <v>2000000</v>
          </cell>
          <cell r="E14">
            <v>-22435.18</v>
          </cell>
          <cell r="K14">
            <v>350000</v>
          </cell>
          <cell r="N14">
            <v>93460000</v>
          </cell>
          <cell r="O14">
            <v>-1158310927.73</v>
          </cell>
          <cell r="P14">
            <v>-1101486527.4100001</v>
          </cell>
          <cell r="Q14">
            <v>40000000</v>
          </cell>
          <cell r="R14">
            <v>1027890077.38</v>
          </cell>
          <cell r="U14">
            <v>2316621855.3600001</v>
          </cell>
          <cell r="X14">
            <v>4336792.8</v>
          </cell>
          <cell r="Y14">
            <v>2153610856.6599998</v>
          </cell>
          <cell r="AA14">
            <v>6003429</v>
          </cell>
          <cell r="AC14">
            <v>7021000</v>
          </cell>
          <cell r="AD14">
            <v>494741.18</v>
          </cell>
          <cell r="AF14">
            <v>195058627.00999999</v>
          </cell>
          <cell r="AG14">
            <v>0</v>
          </cell>
          <cell r="AH14">
            <v>2202973054.73</v>
          </cell>
          <cell r="AI14">
            <v>1783263133.04</v>
          </cell>
          <cell r="AJ14">
            <v>3539314176.9099998</v>
          </cell>
          <cell r="AK14">
            <v>565320968.20000005</v>
          </cell>
          <cell r="AL14">
            <v>-672762</v>
          </cell>
          <cell r="AM14">
            <v>6339920046.29</v>
          </cell>
          <cell r="AO14">
            <v>-766213.47</v>
          </cell>
          <cell r="AP14">
            <v>847337.28</v>
          </cell>
          <cell r="AQ14">
            <v>1025680.78</v>
          </cell>
          <cell r="AT14">
            <v>-9197192.9299999997</v>
          </cell>
          <cell r="AU14">
            <v>2010115.95</v>
          </cell>
          <cell r="AV14">
            <v>91399126.540000007</v>
          </cell>
          <cell r="AW14">
            <v>575329678.87</v>
          </cell>
          <cell r="AX14">
            <v>27622.91</v>
          </cell>
          <cell r="AY14">
            <v>20170.22</v>
          </cell>
          <cell r="AZ14">
            <v>20170.22</v>
          </cell>
          <cell r="BB14">
            <v>20170.22</v>
          </cell>
          <cell r="BC14">
            <v>20170.22</v>
          </cell>
          <cell r="BF14">
            <v>69626.570000000007</v>
          </cell>
          <cell r="BN14">
            <v>-529796.26</v>
          </cell>
          <cell r="BQ14">
            <v>-1442312.52</v>
          </cell>
          <cell r="BR14">
            <v>-730426.24</v>
          </cell>
          <cell r="BV14">
            <v>-1614374.03</v>
          </cell>
          <cell r="BW14">
            <v>-1713052.81</v>
          </cell>
          <cell r="BZ14">
            <v>6441518.4499999993</v>
          </cell>
          <cell r="CA14">
            <v>-766213.47</v>
          </cell>
          <cell r="CB14">
            <v>0</v>
          </cell>
          <cell r="CC14">
            <v>0</v>
          </cell>
          <cell r="CD14">
            <v>45582794.989999995</v>
          </cell>
          <cell r="CF14">
            <v>1821951.73</v>
          </cell>
          <cell r="CG14">
            <v>1821951.73</v>
          </cell>
          <cell r="CH14">
            <v>0</v>
          </cell>
          <cell r="CI14">
            <v>0</v>
          </cell>
          <cell r="CJ14">
            <v>14163519.02</v>
          </cell>
          <cell r="CK14">
            <v>12341567.289999999</v>
          </cell>
          <cell r="CL14">
            <v>1821951.7300000004</v>
          </cell>
        </row>
        <row r="15">
          <cell r="B15" t="str">
            <v>BAD03</v>
          </cell>
          <cell r="C15">
            <v>-12573492.67</v>
          </cell>
          <cell r="D15">
            <v>2000000</v>
          </cell>
          <cell r="E15">
            <v>-25928.33</v>
          </cell>
          <cell r="F15">
            <v>0</v>
          </cell>
          <cell r="G15">
            <v>0</v>
          </cell>
          <cell r="K15">
            <v>350000</v>
          </cell>
          <cell r="L15">
            <v>0</v>
          </cell>
          <cell r="M15">
            <v>0</v>
          </cell>
          <cell r="N15">
            <v>93460000</v>
          </cell>
          <cell r="O15">
            <v>-1156862996.8</v>
          </cell>
          <cell r="P15">
            <v>-1033888975.03</v>
          </cell>
          <cell r="Q15">
            <v>40000000</v>
          </cell>
          <cell r="R15">
            <v>918971323.03999996</v>
          </cell>
          <cell r="S15">
            <v>1035778697.92</v>
          </cell>
          <cell r="U15">
            <v>2313725993.5</v>
          </cell>
          <cell r="V15">
            <v>2534515733.4099998</v>
          </cell>
          <cell r="W15">
            <v>1624266092.79</v>
          </cell>
          <cell r="X15">
            <v>4336792.8</v>
          </cell>
          <cell r="Y15">
            <v>1961544082.96</v>
          </cell>
          <cell r="Z15">
            <v>2147222554.9000001</v>
          </cell>
          <cell r="AA15">
            <v>6003429</v>
          </cell>
          <cell r="AB15">
            <v>6003429</v>
          </cell>
          <cell r="AC15">
            <v>7021000</v>
          </cell>
          <cell r="AD15">
            <v>0</v>
          </cell>
          <cell r="AE15">
            <v>2329990766.6900001</v>
          </cell>
          <cell r="AF15">
            <v>326930250.60000002</v>
          </cell>
          <cell r="AG15">
            <v>2583647216.5</v>
          </cell>
          <cell r="AH15">
            <v>2067777950.01</v>
          </cell>
          <cell r="AI15">
            <v>1302783426.02</v>
          </cell>
          <cell r="AJ15">
            <v>3225463712.0799999</v>
          </cell>
          <cell r="AK15">
            <v>502390037.61000001</v>
          </cell>
          <cell r="AL15">
            <v>-258815.57</v>
          </cell>
          <cell r="AM15">
            <v>4940526096.6199999</v>
          </cell>
          <cell r="AN15">
            <v>6369585714.79</v>
          </cell>
          <cell r="AO15">
            <v>-319773.88</v>
          </cell>
          <cell r="AP15">
            <v>121053353.38</v>
          </cell>
          <cell r="AQ15">
            <v>1387572626.8099999</v>
          </cell>
          <cell r="AR15">
            <v>1499414033.77</v>
          </cell>
          <cell r="AT15">
            <v>208564907</v>
          </cell>
          <cell r="AU15">
            <v>2321315.9500000002</v>
          </cell>
          <cell r="AV15">
            <v>91399126.540000007</v>
          </cell>
          <cell r="AW15">
            <v>575329678.87</v>
          </cell>
          <cell r="AX15">
            <v>119.45</v>
          </cell>
          <cell r="AY15">
            <v>103.51</v>
          </cell>
          <cell r="AZ15">
            <v>146529739.87</v>
          </cell>
          <cell r="BA15">
            <v>69626.570000000007</v>
          </cell>
          <cell r="BB15">
            <v>309469082</v>
          </cell>
          <cell r="BC15">
            <v>69362865</v>
          </cell>
          <cell r="BE15">
            <v>7002397</v>
          </cell>
          <cell r="BF15">
            <v>165312.01</v>
          </cell>
          <cell r="BG15">
            <v>275089.36</v>
          </cell>
          <cell r="BH15">
            <v>373575.05</v>
          </cell>
          <cell r="BI15">
            <v>290940.18</v>
          </cell>
          <cell r="BJ15">
            <v>354802.48</v>
          </cell>
          <cell r="BK15">
            <v>50236.69</v>
          </cell>
          <cell r="BL15">
            <v>22522301.460000001</v>
          </cell>
          <cell r="BM15">
            <v>23758607</v>
          </cell>
          <cell r="BN15">
            <v>22522301.460000001</v>
          </cell>
          <cell r="BO15">
            <v>24498341.300000001</v>
          </cell>
          <cell r="BP15">
            <v>28034208.489999998</v>
          </cell>
          <cell r="BQ15">
            <v>-12584361.75</v>
          </cell>
          <cell r="BR15">
            <v>-11984749.85</v>
          </cell>
          <cell r="BS15">
            <v>0</v>
          </cell>
          <cell r="BV15">
            <v>-12893266.550000001</v>
          </cell>
          <cell r="BW15">
            <v>-13694071.5</v>
          </cell>
          <cell r="BX15">
            <v>0</v>
          </cell>
          <cell r="BY15">
            <v>0</v>
          </cell>
          <cell r="BZ15">
            <v>-2260542.4900000002</v>
          </cell>
          <cell r="CA15">
            <v>-319773.88</v>
          </cell>
          <cell r="CB15">
            <v>0</v>
          </cell>
          <cell r="CC15">
            <v>0</v>
          </cell>
          <cell r="CD15">
            <v>219139083.15999997</v>
          </cell>
          <cell r="CF15">
            <v>-974712.99</v>
          </cell>
          <cell r="CG15">
            <v>-974712.99</v>
          </cell>
          <cell r="CH15">
            <v>0</v>
          </cell>
          <cell r="CI15">
            <v>0</v>
          </cell>
          <cell r="CJ15">
            <v>-1940969.29</v>
          </cell>
          <cell r="CK15">
            <v>-966256.3</v>
          </cell>
          <cell r="CL15">
            <v>-974712.99</v>
          </cell>
        </row>
        <row r="16">
          <cell r="B16" t="str">
            <v>BAD04</v>
          </cell>
          <cell r="C16">
            <v>-55539436.439999998</v>
          </cell>
          <cell r="D16">
            <v>0</v>
          </cell>
          <cell r="E16">
            <v>-1612091.9</v>
          </cell>
          <cell r="F16">
            <v>271844.17</v>
          </cell>
          <cell r="P16">
            <v>199410762.06999999</v>
          </cell>
          <cell r="Q16">
            <v>245089450.31</v>
          </cell>
          <cell r="S16">
            <v>-399198126.99000001</v>
          </cell>
          <cell r="V16">
            <v>-398821522.87</v>
          </cell>
          <cell r="Z16">
            <v>-1010186465.3</v>
          </cell>
          <cell r="AB16">
            <v>-184951107</v>
          </cell>
          <cell r="AD16">
            <v>-173391663</v>
          </cell>
          <cell r="AE16">
            <v>0</v>
          </cell>
          <cell r="AG16">
            <v>-46280646.600000001</v>
          </cell>
          <cell r="AH16">
            <v>-729713933.15999997</v>
          </cell>
          <cell r="AI16">
            <v>-490178899.87</v>
          </cell>
          <cell r="AJ16">
            <v>-507528312.29000002</v>
          </cell>
          <cell r="AK16">
            <v>-1455740327.45</v>
          </cell>
          <cell r="AL16">
            <v>-30059879.940000001</v>
          </cell>
          <cell r="AM16">
            <v>-29647725.5</v>
          </cell>
          <cell r="AN16">
            <v>-1758207136.6900001</v>
          </cell>
          <cell r="AO16">
            <v>-33888814.710000001</v>
          </cell>
          <cell r="AP16">
            <v>1782609.4</v>
          </cell>
          <cell r="AQ16">
            <v>2073674.1</v>
          </cell>
          <cell r="AR16">
            <v>-285665687.63</v>
          </cell>
          <cell r="AT16">
            <v>0.02</v>
          </cell>
          <cell r="AU16">
            <v>0.02</v>
          </cell>
          <cell r="AV16">
            <v>-91387422.140000001</v>
          </cell>
          <cell r="AW16">
            <v>115.21</v>
          </cell>
          <cell r="AY16">
            <v>0</v>
          </cell>
          <cell r="AZ16">
            <v>-58302267.420000002</v>
          </cell>
          <cell r="BA16">
            <v>-41558.76</v>
          </cell>
          <cell r="BB16">
            <v>-22481255.420000002</v>
          </cell>
          <cell r="BC16">
            <v>-2226127.5699999998</v>
          </cell>
          <cell r="BD16">
            <v>-7119066.7599999998</v>
          </cell>
          <cell r="BE16">
            <v>7002397</v>
          </cell>
          <cell r="BF16">
            <v>-42302.080000000002</v>
          </cell>
          <cell r="BG16">
            <v>-22484326.739999998</v>
          </cell>
          <cell r="BH16">
            <v>-8431668.0600000005</v>
          </cell>
          <cell r="BI16">
            <v>290940.18</v>
          </cell>
          <cell r="BK16">
            <v>50236.69</v>
          </cell>
          <cell r="BL16">
            <v>22522301.460000001</v>
          </cell>
          <cell r="BM16">
            <v>23335931.34</v>
          </cell>
          <cell r="BN16">
            <v>-93994275.570000008</v>
          </cell>
          <cell r="BQ16">
            <v>-108481529.27000001</v>
          </cell>
          <cell r="BR16">
            <v>-111738189.23</v>
          </cell>
          <cell r="BV16">
            <v>-121998639.92999999</v>
          </cell>
          <cell r="BW16">
            <v>-125915493.48000002</v>
          </cell>
          <cell r="BZ16">
            <v>-17564649.079999998</v>
          </cell>
          <cell r="CA16">
            <v>-33888814.710000001</v>
          </cell>
          <cell r="CB16">
            <v>0</v>
          </cell>
          <cell r="CC16">
            <v>0</v>
          </cell>
          <cell r="CD16">
            <v>6891762.3900000006</v>
          </cell>
          <cell r="CF16">
            <v>-362297.35</v>
          </cell>
          <cell r="CG16">
            <v>-362297.35</v>
          </cell>
          <cell r="CH16">
            <v>0</v>
          </cell>
          <cell r="CI16">
            <v>0</v>
          </cell>
          <cell r="CJ16">
            <v>-15306107.41</v>
          </cell>
          <cell r="CK16">
            <v>-14943810.060000001</v>
          </cell>
          <cell r="CL16">
            <v>-362297.34999999963</v>
          </cell>
        </row>
        <row r="17">
          <cell r="B17" t="str">
            <v>BAD05</v>
          </cell>
          <cell r="C17">
            <v>-10334231.91</v>
          </cell>
          <cell r="E17">
            <v>-9822.6200000000008</v>
          </cell>
          <cell r="F17">
            <v>-31318.37</v>
          </cell>
          <cell r="L17">
            <v>4140627.09</v>
          </cell>
          <cell r="O17">
            <v>-1108472</v>
          </cell>
          <cell r="P17">
            <v>-4343797.7</v>
          </cell>
          <cell r="Q17">
            <v>535121.62</v>
          </cell>
          <cell r="R17">
            <v>3820008.52</v>
          </cell>
          <cell r="S17">
            <v>-778723.98</v>
          </cell>
          <cell r="U17">
            <v>2216944</v>
          </cell>
          <cell r="V17">
            <v>-641490.9</v>
          </cell>
          <cell r="Y17">
            <v>1031120.25</v>
          </cell>
          <cell r="Z17">
            <v>-1054003.97</v>
          </cell>
          <cell r="AC17">
            <v>117981000</v>
          </cell>
          <cell r="AE17">
            <v>104872000</v>
          </cell>
          <cell r="AF17">
            <v>104872000</v>
          </cell>
          <cell r="AG17">
            <v>9844352.9399999995</v>
          </cell>
          <cell r="AH17">
            <v>8687595.3900000006</v>
          </cell>
          <cell r="AI17">
            <v>16270172.470000001</v>
          </cell>
          <cell r="AJ17">
            <v>18894721.710000001</v>
          </cell>
          <cell r="AK17">
            <v>37427952.600000001</v>
          </cell>
          <cell r="AL17">
            <v>-273583.23</v>
          </cell>
          <cell r="AM17">
            <v>29230647.41</v>
          </cell>
          <cell r="AN17">
            <v>-7290447.29</v>
          </cell>
          <cell r="AO17">
            <v>-302894.92</v>
          </cell>
          <cell r="AP17">
            <v>-2123293</v>
          </cell>
          <cell r="AQ17">
            <v>-3055244.09</v>
          </cell>
          <cell r="AR17">
            <v>-4001115.25</v>
          </cell>
          <cell r="AW17">
            <v>106.62</v>
          </cell>
          <cell r="BA17">
            <v>0</v>
          </cell>
          <cell r="BB17">
            <v>0</v>
          </cell>
          <cell r="BE17">
            <v>7002397</v>
          </cell>
          <cell r="BF17">
            <v>350549.27</v>
          </cell>
          <cell r="BG17">
            <v>-209.22</v>
          </cell>
          <cell r="BH17">
            <v>342585.05</v>
          </cell>
          <cell r="BI17">
            <v>-44395.45</v>
          </cell>
          <cell r="BJ17">
            <v>-22498735.34</v>
          </cell>
          <cell r="BK17">
            <v>-7135990.4800000004</v>
          </cell>
          <cell r="BL17">
            <v>22522301.460000001</v>
          </cell>
          <cell r="BM17">
            <v>22839035.890000001</v>
          </cell>
          <cell r="BN17">
            <v>-9030053.1600000001</v>
          </cell>
          <cell r="BQ17">
            <v>-10452717.16</v>
          </cell>
          <cell r="BR17">
            <v>-10165264.209999999</v>
          </cell>
          <cell r="BV17">
            <v>-10647158.67</v>
          </cell>
          <cell r="BW17">
            <v>-10729152.970000001</v>
          </cell>
          <cell r="BZ17">
            <v>-107450717.86000001</v>
          </cell>
          <cell r="CA17">
            <v>-302894.92</v>
          </cell>
          <cell r="CB17">
            <v>0</v>
          </cell>
          <cell r="CC17">
            <v>0</v>
          </cell>
          <cell r="CD17">
            <v>-2460566.44</v>
          </cell>
          <cell r="CF17">
            <v>-40664152.649999999</v>
          </cell>
          <cell r="CG17">
            <v>-40664152.649999999</v>
          </cell>
          <cell r="CH17">
            <v>0</v>
          </cell>
          <cell r="CI17">
            <v>0</v>
          </cell>
          <cell r="CJ17">
            <v>-126722127.76000001</v>
          </cell>
          <cell r="CK17">
            <v>-58467206.43</v>
          </cell>
          <cell r="CL17">
            <v>-68254921.330000013</v>
          </cell>
        </row>
        <row r="18">
          <cell r="B18" t="str">
            <v>BCA01</v>
          </cell>
          <cell r="C18">
            <v>-2137586.7000000002</v>
          </cell>
          <cell r="E18">
            <v>-22811.439999999999</v>
          </cell>
          <cell r="L18">
            <v>4140627.09</v>
          </cell>
          <cell r="M18">
            <v>0</v>
          </cell>
          <cell r="N18">
            <v>-290349333.93000001</v>
          </cell>
          <cell r="O18">
            <v>-1108472</v>
          </cell>
          <cell r="P18">
            <v>34841527.109999999</v>
          </cell>
          <cell r="Q18">
            <v>157633891.87</v>
          </cell>
          <cell r="R18">
            <v>3820008.52</v>
          </cell>
          <cell r="S18">
            <v>580698667.97000003</v>
          </cell>
          <cell r="T18">
            <v>7689026.5099999998</v>
          </cell>
          <cell r="U18">
            <v>2216944</v>
          </cell>
          <cell r="V18">
            <v>6245408</v>
          </cell>
          <cell r="W18">
            <v>63978750.710000001</v>
          </cell>
          <cell r="Y18">
            <v>1031120.25</v>
          </cell>
          <cell r="Z18">
            <v>29356368.02</v>
          </cell>
          <cell r="AA18">
            <v>69029608.390000001</v>
          </cell>
          <cell r="AB18">
            <v>34893920.520000003</v>
          </cell>
          <cell r="AC18">
            <v>58699570.979999997</v>
          </cell>
          <cell r="AD18">
            <v>302190781.39999998</v>
          </cell>
          <cell r="AE18">
            <v>120965266.06999999</v>
          </cell>
          <cell r="AF18">
            <v>42739322.149999999</v>
          </cell>
          <cell r="AG18">
            <v>72221884.849999994</v>
          </cell>
          <cell r="AH18">
            <v>34559836.100000001</v>
          </cell>
          <cell r="AI18">
            <v>198710128.88</v>
          </cell>
          <cell r="AJ18">
            <v>86827277.319999993</v>
          </cell>
          <cell r="AK18">
            <v>69537825.230000004</v>
          </cell>
          <cell r="AL18">
            <v>150553120.56999999</v>
          </cell>
          <cell r="AM18">
            <v>28778833.850000001</v>
          </cell>
          <cell r="AN18">
            <v>276118239.48000002</v>
          </cell>
          <cell r="AO18">
            <v>-521377.13</v>
          </cell>
          <cell r="AP18">
            <v>-563356.68000000005</v>
          </cell>
          <cell r="AQ18">
            <v>100051155.7</v>
          </cell>
          <cell r="AR18">
            <v>39852975.32</v>
          </cell>
          <cell r="AU18">
            <v>-362993.95</v>
          </cell>
          <cell r="AV18">
            <v>-16321932.539999999</v>
          </cell>
          <cell r="AW18">
            <v>-44176731.25</v>
          </cell>
          <cell r="AZ18">
            <v>-36553701.57</v>
          </cell>
          <cell r="BB18">
            <v>11122258.5</v>
          </cell>
          <cell r="BD18">
            <v>-20170.22</v>
          </cell>
          <cell r="BF18">
            <v>-69626.570000000007</v>
          </cell>
          <cell r="BJ18">
            <v>-1115.79</v>
          </cell>
          <cell r="BK18">
            <v>-1255.26</v>
          </cell>
          <cell r="BN18">
            <v>30193656.27</v>
          </cell>
          <cell r="BQ18">
            <v>610409643.73000002</v>
          </cell>
          <cell r="BR18">
            <v>3468002095.96</v>
          </cell>
          <cell r="BV18">
            <v>1682253074.79</v>
          </cell>
          <cell r="BW18">
            <v>3076788114.1399999</v>
          </cell>
          <cell r="BZ18">
            <v>-2682891.06</v>
          </cell>
          <cell r="CA18">
            <v>1583432796.97</v>
          </cell>
          <cell r="CB18">
            <v>63978750.710000001</v>
          </cell>
          <cell r="CC18">
            <v>34841527.109999999</v>
          </cell>
          <cell r="CD18">
            <v>-19930388.129999999</v>
          </cell>
          <cell r="CF18">
            <v>-371413.31</v>
          </cell>
          <cell r="CG18">
            <v>-371413.31</v>
          </cell>
          <cell r="CH18">
            <v>0</v>
          </cell>
          <cell r="CI18">
            <v>0</v>
          </cell>
          <cell r="CJ18">
            <v>-10921216.230000002</v>
          </cell>
          <cell r="CK18">
            <v>-10549175.290000001</v>
          </cell>
          <cell r="CL18">
            <v>-372040.94000000134</v>
          </cell>
        </row>
        <row r="19">
          <cell r="B19" t="str">
            <v>BCA02</v>
          </cell>
          <cell r="C19">
            <v>0</v>
          </cell>
          <cell r="D19">
            <v>2000000</v>
          </cell>
          <cell r="E19">
            <v>0</v>
          </cell>
          <cell r="F19">
            <v>-4135086.29</v>
          </cell>
          <cell r="L19">
            <v>-295759.08</v>
          </cell>
          <cell r="M19">
            <v>0</v>
          </cell>
          <cell r="N19">
            <v>-172390417.41999999</v>
          </cell>
          <cell r="O19">
            <v>124357072.15000001</v>
          </cell>
          <cell r="P19">
            <v>81180343.049999997</v>
          </cell>
          <cell r="Q19">
            <v>239353900.55000001</v>
          </cell>
          <cell r="R19">
            <v>-320547960.47000003</v>
          </cell>
          <cell r="S19">
            <v>344780834.74000001</v>
          </cell>
          <cell r="T19">
            <v>57462340.640000001</v>
          </cell>
          <cell r="U19">
            <v>-248714143.56</v>
          </cell>
          <cell r="V19">
            <v>-387532976.62</v>
          </cell>
          <cell r="W19">
            <v>158656784.56</v>
          </cell>
          <cell r="Y19">
            <v>-791827520.02999997</v>
          </cell>
          <cell r="Z19">
            <v>-29994.36</v>
          </cell>
          <cell r="AA19">
            <v>478182068.61000001</v>
          </cell>
          <cell r="AB19">
            <v>372778167.58999997</v>
          </cell>
          <cell r="AC19">
            <v>407598756.69</v>
          </cell>
          <cell r="AD19">
            <v>-75244768.799999997</v>
          </cell>
          <cell r="AE19">
            <v>140576340.77000001</v>
          </cell>
          <cell r="AF19">
            <v>313248506.48000002</v>
          </cell>
          <cell r="AG19">
            <v>242676525.00999999</v>
          </cell>
          <cell r="AH19">
            <v>42458460.799999997</v>
          </cell>
          <cell r="AI19">
            <v>312824911</v>
          </cell>
          <cell r="AJ19">
            <v>920896375.99000001</v>
          </cell>
          <cell r="AK19">
            <v>1348318131.71</v>
          </cell>
          <cell r="AL19">
            <v>-557860819.27999997</v>
          </cell>
          <cell r="AM19">
            <v>-1208704332.7</v>
          </cell>
          <cell r="AN19">
            <v>186904887</v>
          </cell>
          <cell r="AO19">
            <v>746238.47</v>
          </cell>
          <cell r="AP19">
            <v>-62423649.75</v>
          </cell>
          <cell r="AQ19">
            <v>279784242.56</v>
          </cell>
          <cell r="AR19">
            <v>427520155.25</v>
          </cell>
          <cell r="AS19">
            <v>21226416.010000002</v>
          </cell>
          <cell r="AT19">
            <v>2542563.84</v>
          </cell>
          <cell r="AU19">
            <v>3535096.77</v>
          </cell>
          <cell r="AV19">
            <v>-15663782.539999999</v>
          </cell>
          <cell r="AW19">
            <v>-40777336.049999997</v>
          </cell>
          <cell r="AY19">
            <v>-20170.22</v>
          </cell>
          <cell r="AZ19">
            <v>-35342167.109999999</v>
          </cell>
          <cell r="BA19">
            <v>-69626.570000000007</v>
          </cell>
          <cell r="BB19">
            <v>-20077723</v>
          </cell>
          <cell r="BD19">
            <v>-20170.22</v>
          </cell>
          <cell r="BE19">
            <v>-20170.22</v>
          </cell>
          <cell r="BF19">
            <v>-69626.570000000007</v>
          </cell>
          <cell r="BI19">
            <v>-69626.570000000007</v>
          </cell>
          <cell r="BK19">
            <v>-45094.3</v>
          </cell>
          <cell r="BL19">
            <v>-22505998.41</v>
          </cell>
          <cell r="BM19">
            <v>-9176407</v>
          </cell>
          <cell r="BN19">
            <v>-22507349.289999999</v>
          </cell>
          <cell r="BO19">
            <v>-9931168.3000000007</v>
          </cell>
          <cell r="BP19">
            <v>-13255136.689999999</v>
          </cell>
          <cell r="BQ19">
            <v>-29994.36</v>
          </cell>
          <cell r="BR19">
            <v>0</v>
          </cell>
          <cell r="BV19">
            <v>746238.47</v>
          </cell>
          <cell r="BW19">
            <v>1250164.6599999999</v>
          </cell>
          <cell r="BZ19">
            <v>3186494346.27</v>
          </cell>
          <cell r="CA19">
            <v>746238.47</v>
          </cell>
          <cell r="CB19">
            <v>0</v>
          </cell>
          <cell r="CC19">
            <v>0</v>
          </cell>
          <cell r="CD19">
            <v>-129156651.24000001</v>
          </cell>
          <cell r="CF19">
            <v>4249928129.1999998</v>
          </cell>
          <cell r="CG19">
            <v>4249928129.1999998</v>
          </cell>
          <cell r="CH19">
            <v>196396859.46000001</v>
          </cell>
          <cell r="CI19">
            <v>111279393.27</v>
          </cell>
          <cell r="CJ19">
            <v>4557604381.9300013</v>
          </cell>
          <cell r="CK19">
            <v>0</v>
          </cell>
          <cell r="CL19">
            <v>4557604381.9300013</v>
          </cell>
        </row>
        <row r="20">
          <cell r="B20" t="str">
            <v>BCA03</v>
          </cell>
          <cell r="C20">
            <v>-1919578.07</v>
          </cell>
          <cell r="E20">
            <v>-39258.550000000003</v>
          </cell>
          <cell r="F20">
            <v>-67328.53</v>
          </cell>
          <cell r="L20">
            <v>-295759.08</v>
          </cell>
          <cell r="M20">
            <v>0</v>
          </cell>
          <cell r="N20">
            <v>175812.47</v>
          </cell>
          <cell r="O20">
            <v>207973.16</v>
          </cell>
          <cell r="P20">
            <v>405971.45</v>
          </cell>
          <cell r="Q20">
            <v>746488305.09000003</v>
          </cell>
          <cell r="R20">
            <v>-528892.22</v>
          </cell>
          <cell r="S20">
            <v>-759506.15</v>
          </cell>
          <cell r="T20">
            <v>162083384.69</v>
          </cell>
          <cell r="U20">
            <v>-415946.25</v>
          </cell>
          <cell r="V20">
            <v>-624141.31000000006</v>
          </cell>
          <cell r="W20">
            <v>-1031118.6</v>
          </cell>
          <cell r="Y20">
            <v>-1031118.66</v>
          </cell>
          <cell r="Z20">
            <v>36616819.710000001</v>
          </cell>
          <cell r="AA20">
            <v>976664759.10000002</v>
          </cell>
          <cell r="AB20">
            <v>0</v>
          </cell>
          <cell r="AC20">
            <v>-29191.61</v>
          </cell>
          <cell r="AE20">
            <v>43494420.549999997</v>
          </cell>
          <cell r="AF20">
            <v>10256569.720000001</v>
          </cell>
          <cell r="AG20">
            <v>526723714.63999999</v>
          </cell>
          <cell r="AH20">
            <v>303988.52</v>
          </cell>
          <cell r="AI20">
            <v>-1604321.12</v>
          </cell>
          <cell r="AJ20">
            <v>-2031712.43</v>
          </cell>
          <cell r="AK20">
            <v>157356770.09999999</v>
          </cell>
          <cell r="AL20">
            <v>6803649.5300000003</v>
          </cell>
          <cell r="AM20">
            <v>12036940.24</v>
          </cell>
          <cell r="AN20">
            <v>-7185459.8300000001</v>
          </cell>
          <cell r="AO20">
            <v>11707261.74</v>
          </cell>
          <cell r="AP20">
            <v>-689063.65</v>
          </cell>
          <cell r="AQ20">
            <v>-2558161.13</v>
          </cell>
          <cell r="AR20">
            <v>-3890118.78</v>
          </cell>
          <cell r="AS20">
            <v>7594524.6500000004</v>
          </cell>
          <cell r="AV20">
            <v>409338880.94999999</v>
          </cell>
          <cell r="AX20">
            <v>0</v>
          </cell>
          <cell r="BB20">
            <v>-1011114.5</v>
          </cell>
          <cell r="BK20">
            <v>-45094.3</v>
          </cell>
          <cell r="BL20">
            <v>-1534.21</v>
          </cell>
          <cell r="BM20">
            <v>-8656319.0600000005</v>
          </cell>
          <cell r="BN20">
            <v>-1673.68</v>
          </cell>
          <cell r="BO20">
            <v>-2092.09</v>
          </cell>
          <cell r="BQ20">
            <v>2661465114.1199999</v>
          </cell>
          <cell r="BR20">
            <v>444850685.24999994</v>
          </cell>
          <cell r="BV20">
            <v>-29191.61</v>
          </cell>
          <cell r="BW20">
            <v>-29191.61</v>
          </cell>
          <cell r="BZ20">
            <v>11707261.74</v>
          </cell>
          <cell r="CA20">
            <v>-29191.61</v>
          </cell>
          <cell r="CB20">
            <v>0</v>
          </cell>
          <cell r="CC20">
            <v>0</v>
          </cell>
          <cell r="CD20">
            <v>-2963638.89</v>
          </cell>
          <cell r="CF20">
            <v>8420606.3200000003</v>
          </cell>
          <cell r="CG20">
            <v>8420606.3200000003</v>
          </cell>
          <cell r="CH20">
            <v>0</v>
          </cell>
          <cell r="CI20">
            <v>0</v>
          </cell>
          <cell r="CJ20">
            <v>8420606.3200000003</v>
          </cell>
          <cell r="CK20">
            <v>0</v>
          </cell>
          <cell r="CL20">
            <v>8420606.3200000003</v>
          </cell>
        </row>
        <row r="21">
          <cell r="B21" t="str">
            <v>BCA04</v>
          </cell>
          <cell r="C21">
            <v>-26395451.25</v>
          </cell>
          <cell r="E21">
            <v>-3255909.4</v>
          </cell>
          <cell r="G21">
            <v>3907762.3</v>
          </cell>
          <cell r="J21">
            <v>100.6</v>
          </cell>
          <cell r="K21">
            <v>465037</v>
          </cell>
          <cell r="M21">
            <v>-3490895.31</v>
          </cell>
          <cell r="N21">
            <v>-373244152.60000002</v>
          </cell>
          <cell r="O21">
            <v>4322876.1399999997</v>
          </cell>
          <cell r="P21">
            <v>15230846.300000001</v>
          </cell>
          <cell r="Q21">
            <v>76735265.319999993</v>
          </cell>
          <cell r="R21">
            <v>6981790.5099999998</v>
          </cell>
          <cell r="S21">
            <v>746488305.09000003</v>
          </cell>
          <cell r="T21">
            <v>29393152.68</v>
          </cell>
          <cell r="U21">
            <v>1299531</v>
          </cell>
          <cell r="V21">
            <v>6299017.3099999996</v>
          </cell>
          <cell r="W21">
            <v>171934017.80000001</v>
          </cell>
          <cell r="X21">
            <v>128041101.27</v>
          </cell>
          <cell r="Z21">
            <v>59840.24</v>
          </cell>
          <cell r="AC21">
            <v>36616819.710000001</v>
          </cell>
          <cell r="AD21">
            <v>976664759.10000002</v>
          </cell>
          <cell r="AE21">
            <v>22761788.140000001</v>
          </cell>
          <cell r="AF21">
            <v>51406787.439999998</v>
          </cell>
          <cell r="AG21">
            <v>26496589.18</v>
          </cell>
          <cell r="AH21">
            <v>43494420.549999997</v>
          </cell>
          <cell r="AI21">
            <v>35520195.560000002</v>
          </cell>
          <cell r="AJ21">
            <v>0</v>
          </cell>
          <cell r="AK21">
            <v>265216394.11000001</v>
          </cell>
          <cell r="AL21">
            <v>11345561.98</v>
          </cell>
          <cell r="AM21">
            <v>11345561.98</v>
          </cell>
          <cell r="AN21">
            <v>157356770.09999999</v>
          </cell>
          <cell r="AO21">
            <v>25630072.800000001</v>
          </cell>
          <cell r="AP21">
            <v>-55683833.909999996</v>
          </cell>
          <cell r="AQ21">
            <v>26111644.75</v>
          </cell>
          <cell r="AR21">
            <v>1155168.8700000001</v>
          </cell>
          <cell r="AS21">
            <v>2463055.6</v>
          </cell>
          <cell r="AT21">
            <v>6431264.1699999999</v>
          </cell>
          <cell r="AU21">
            <v>26637764.010000002</v>
          </cell>
          <cell r="AV21">
            <v>3856.18</v>
          </cell>
          <cell r="AW21">
            <v>0.74</v>
          </cell>
          <cell r="AX21">
            <v>46424.4</v>
          </cell>
          <cell r="AY21">
            <v>144499.82999999999</v>
          </cell>
          <cell r="AZ21">
            <v>0</v>
          </cell>
          <cell r="BA21">
            <v>84653120</v>
          </cell>
          <cell r="BE21">
            <v>20170.22</v>
          </cell>
          <cell r="BK21">
            <v>-44954.53</v>
          </cell>
          <cell r="BL21">
            <v>-22503577.390000001</v>
          </cell>
          <cell r="BM21">
            <v>-8134953.6399999997</v>
          </cell>
          <cell r="BN21">
            <v>4437024.4400000004</v>
          </cell>
          <cell r="BP21">
            <v>70563863.379999995</v>
          </cell>
          <cell r="BQ21">
            <v>70563863.379999995</v>
          </cell>
          <cell r="BR21">
            <v>69512221.159999996</v>
          </cell>
          <cell r="BS21">
            <v>14126384.6</v>
          </cell>
          <cell r="BV21">
            <v>1785422584.4999998</v>
          </cell>
          <cell r="BW21">
            <v>1369183954.2399998</v>
          </cell>
          <cell r="BZ21">
            <v>0</v>
          </cell>
          <cell r="CA21">
            <v>1613488566.6999998</v>
          </cell>
          <cell r="CB21">
            <v>171934017.80000001</v>
          </cell>
          <cell r="CC21">
            <v>0</v>
          </cell>
          <cell r="CD21">
            <v>1496159907.5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</row>
        <row r="22">
          <cell r="B22" t="str">
            <v>BEA01</v>
          </cell>
          <cell r="C22">
            <v>-1795579.91</v>
          </cell>
          <cell r="D22">
            <v>2000000</v>
          </cell>
          <cell r="E22">
            <v>-31449.9</v>
          </cell>
          <cell r="F22">
            <v>3903912.3</v>
          </cell>
          <cell r="G22">
            <v>3771876069.4299998</v>
          </cell>
          <cell r="H22">
            <v>30.57</v>
          </cell>
          <cell r="I22">
            <v>100.6</v>
          </cell>
          <cell r="J22">
            <v>697101</v>
          </cell>
          <cell r="K22">
            <v>539000</v>
          </cell>
          <cell r="L22">
            <v>-998323666.13</v>
          </cell>
          <cell r="M22">
            <v>2664</v>
          </cell>
          <cell r="N22">
            <v>-15085889.439999999</v>
          </cell>
          <cell r="O22">
            <v>0</v>
          </cell>
          <cell r="P22">
            <v>225167397.59999999</v>
          </cell>
          <cell r="Q22">
            <v>-1</v>
          </cell>
          <cell r="S22">
            <v>1060.3</v>
          </cell>
          <cell r="T22">
            <v>0</v>
          </cell>
          <cell r="U22">
            <v>-100</v>
          </cell>
          <cell r="V22">
            <v>-100</v>
          </cell>
          <cell r="W22">
            <v>9123256.4000000004</v>
          </cell>
          <cell r="X22">
            <v>-1</v>
          </cell>
          <cell r="Z22">
            <v>71120.240000000005</v>
          </cell>
          <cell r="AC22">
            <v>328893830.63</v>
          </cell>
          <cell r="AD22">
            <v>214938329.66</v>
          </cell>
          <cell r="AE22">
            <v>0</v>
          </cell>
          <cell r="AF22">
            <v>297540936.75</v>
          </cell>
          <cell r="AG22">
            <v>631821474.53999996</v>
          </cell>
          <cell r="AH22">
            <v>44440814.329999998</v>
          </cell>
          <cell r="AI22">
            <v>44440814.329999998</v>
          </cell>
          <cell r="AJ22">
            <v>12207987.880000001</v>
          </cell>
          <cell r="AK22">
            <v>12207987.880000001</v>
          </cell>
          <cell r="AN22">
            <v>0</v>
          </cell>
          <cell r="AO22">
            <v>4058422.56</v>
          </cell>
          <cell r="AP22">
            <v>280</v>
          </cell>
          <cell r="AQ22">
            <v>20</v>
          </cell>
          <cell r="AR22">
            <v>260</v>
          </cell>
          <cell r="AS22">
            <v>260</v>
          </cell>
          <cell r="AT22">
            <v>0</v>
          </cell>
          <cell r="AU22">
            <v>-467526.44</v>
          </cell>
          <cell r="AV22">
            <v>10154959.65</v>
          </cell>
          <cell r="AW22">
            <v>-3.89</v>
          </cell>
          <cell r="AX22">
            <v>-30747262.440000001</v>
          </cell>
          <cell r="AY22">
            <v>-5</v>
          </cell>
          <cell r="AZ22">
            <v>-100</v>
          </cell>
          <cell r="BA22">
            <v>65868.179999999993</v>
          </cell>
          <cell r="BB22">
            <v>-250000</v>
          </cell>
          <cell r="BC22">
            <v>-529566</v>
          </cell>
          <cell r="BD22">
            <v>-100</v>
          </cell>
          <cell r="BE22">
            <v>646582.16</v>
          </cell>
          <cell r="BF22">
            <v>-1000</v>
          </cell>
          <cell r="BG22">
            <v>-65625</v>
          </cell>
          <cell r="BH22">
            <v>-400000</v>
          </cell>
          <cell r="BI22">
            <v>-685800</v>
          </cell>
          <cell r="BJ22">
            <v>-440</v>
          </cell>
          <cell r="BK22">
            <v>-100</v>
          </cell>
          <cell r="BL22">
            <v>-1394.73</v>
          </cell>
          <cell r="BM22">
            <v>258287.59</v>
          </cell>
          <cell r="BN22">
            <v>725856.81</v>
          </cell>
          <cell r="BO22">
            <v>646933.11</v>
          </cell>
          <cell r="BP22">
            <v>225189.05</v>
          </cell>
          <cell r="BQ22">
            <v>4676518.4400000004</v>
          </cell>
          <cell r="BR22">
            <v>4713715.4400000004</v>
          </cell>
          <cell r="BS22">
            <v>22522300.98</v>
          </cell>
          <cell r="BT22">
            <v>36923209</v>
          </cell>
          <cell r="BU22">
            <v>73048836.420000002</v>
          </cell>
          <cell r="BV22">
            <v>73048836.420000002</v>
          </cell>
          <cell r="BW22">
            <v>74191610.540000007</v>
          </cell>
          <cell r="BZ22">
            <v>882990654.23000002</v>
          </cell>
          <cell r="CA22">
            <v>0</v>
          </cell>
          <cell r="CB22">
            <v>0</v>
          </cell>
          <cell r="CC22">
            <v>0</v>
          </cell>
          <cell r="CD22">
            <v>4165354.83</v>
          </cell>
          <cell r="CF22">
            <v>322890101.23000002</v>
          </cell>
          <cell r="CG22">
            <v>322890101.23000002</v>
          </cell>
          <cell r="CH22">
            <v>52608650.310000002</v>
          </cell>
          <cell r="CI22">
            <v>0</v>
          </cell>
          <cell r="CJ22">
            <v>375498751.54000002</v>
          </cell>
          <cell r="CK22">
            <v>0</v>
          </cell>
          <cell r="CL22">
            <v>375498751.54000002</v>
          </cell>
        </row>
        <row r="23">
          <cell r="B23" t="str">
            <v>BGB01</v>
          </cell>
          <cell r="C23">
            <v>303507</v>
          </cell>
          <cell r="D23">
            <v>-14</v>
          </cell>
          <cell r="E23">
            <v>-1</v>
          </cell>
          <cell r="F23">
            <v>3903912.3</v>
          </cell>
          <cell r="G23">
            <v>30.57</v>
          </cell>
          <cell r="H23">
            <v>-384</v>
          </cell>
          <cell r="I23">
            <v>100.6</v>
          </cell>
          <cell r="J23">
            <v>237121</v>
          </cell>
          <cell r="K23">
            <v>-998343730.13</v>
          </cell>
          <cell r="L23">
            <v>-3.18</v>
          </cell>
          <cell r="M23">
            <v>-207902507.69999999</v>
          </cell>
          <cell r="N23">
            <v>0</v>
          </cell>
          <cell r="O23">
            <v>4024</v>
          </cell>
          <cell r="P23">
            <v>-1001</v>
          </cell>
          <cell r="R23">
            <v>-100</v>
          </cell>
          <cell r="S23">
            <v>-597623658.69000006</v>
          </cell>
          <cell r="U23">
            <v>-100</v>
          </cell>
          <cell r="V23">
            <v>1060.3</v>
          </cell>
          <cell r="W23">
            <v>-1</v>
          </cell>
          <cell r="X23">
            <v>-1</v>
          </cell>
          <cell r="Y23">
            <v>0</v>
          </cell>
          <cell r="Z23">
            <v>90308329.349999994</v>
          </cell>
          <cell r="AC23">
            <v>71120.240000000005</v>
          </cell>
          <cell r="AD23">
            <v>0</v>
          </cell>
          <cell r="AE23">
            <v>0</v>
          </cell>
          <cell r="AF23">
            <v>263394890.38999999</v>
          </cell>
          <cell r="AG23">
            <v>0</v>
          </cell>
          <cell r="AH23">
            <v>0</v>
          </cell>
          <cell r="AI23">
            <v>70501489.079999998</v>
          </cell>
          <cell r="AJ23">
            <v>507898631.47000003</v>
          </cell>
          <cell r="AK23">
            <v>1838561960.52</v>
          </cell>
          <cell r="AO23">
            <v>301108909.67000002</v>
          </cell>
          <cell r="AP23">
            <v>-2000</v>
          </cell>
          <cell r="AQ23">
            <v>-1359100</v>
          </cell>
          <cell r="AR23">
            <v>-1000</v>
          </cell>
          <cell r="AS23">
            <v>-1000</v>
          </cell>
          <cell r="AT23">
            <v>280</v>
          </cell>
          <cell r="AU23">
            <v>20</v>
          </cell>
          <cell r="AV23">
            <v>260</v>
          </cell>
          <cell r="AW23">
            <v>-467526.44</v>
          </cell>
          <cell r="AX23">
            <v>-30818.28</v>
          </cell>
          <cell r="AY23">
            <v>-3.89</v>
          </cell>
          <cell r="AZ23">
            <v>-30747262.440000001</v>
          </cell>
          <cell r="BA23">
            <v>-5</v>
          </cell>
          <cell r="BB23">
            <v>-100</v>
          </cell>
          <cell r="BC23">
            <v>-100</v>
          </cell>
          <cell r="BD23">
            <v>-100</v>
          </cell>
          <cell r="BE23">
            <v>-250000</v>
          </cell>
          <cell r="BF23">
            <v>-529566</v>
          </cell>
          <cell r="BG23">
            <v>-100</v>
          </cell>
          <cell r="BH23">
            <v>646582.16</v>
          </cell>
          <cell r="BI23">
            <v>-1000</v>
          </cell>
          <cell r="BJ23">
            <v>-65625</v>
          </cell>
          <cell r="BK23">
            <v>-400000</v>
          </cell>
          <cell r="BL23">
            <v>-685800</v>
          </cell>
          <cell r="BM23">
            <v>-440</v>
          </cell>
          <cell r="BN23">
            <v>-100</v>
          </cell>
          <cell r="BO23">
            <v>-100</v>
          </cell>
          <cell r="BP23">
            <v>-100</v>
          </cell>
          <cell r="BQ23">
            <v>-2.699999962002039</v>
          </cell>
          <cell r="BR23">
            <v>-2.6999996714293957</v>
          </cell>
          <cell r="BV23">
            <v>4217898.4400000004</v>
          </cell>
          <cell r="BW23">
            <v>4221317.4400000004</v>
          </cell>
          <cell r="BX23">
            <v>96071948.019999996</v>
          </cell>
          <cell r="BY23">
            <v>97938285.019999996</v>
          </cell>
          <cell r="BZ23">
            <v>96071948.019999996</v>
          </cell>
          <cell r="CA23">
            <v>71120.240000000005</v>
          </cell>
          <cell r="CB23">
            <v>1060.3</v>
          </cell>
          <cell r="CC23">
            <v>4024</v>
          </cell>
          <cell r="CD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89250916.819999993</v>
          </cell>
          <cell r="CK23">
            <v>0</v>
          </cell>
          <cell r="CL23">
            <v>89250916.819999993</v>
          </cell>
        </row>
        <row r="24">
          <cell r="B24" t="str">
            <v>BGC02</v>
          </cell>
          <cell r="C24">
            <v>303507</v>
          </cell>
          <cell r="D24">
            <v>-14</v>
          </cell>
          <cell r="E24">
            <v>-1</v>
          </cell>
          <cell r="F24">
            <v>3771876069.4299998</v>
          </cell>
          <cell r="G24">
            <v>30.57</v>
          </cell>
          <cell r="H24">
            <v>-384</v>
          </cell>
          <cell r="I24">
            <v>-124307506.43000001</v>
          </cell>
          <cell r="J24">
            <v>-1898123121.1600001</v>
          </cell>
          <cell r="K24">
            <v>-998343730.13</v>
          </cell>
          <cell r="L24">
            <v>0</v>
          </cell>
          <cell r="M24">
            <v>150</v>
          </cell>
          <cell r="N24">
            <v>-5352407.5</v>
          </cell>
          <cell r="O24">
            <v>-207902507.69999999</v>
          </cell>
          <cell r="P24">
            <v>0</v>
          </cell>
          <cell r="Q24">
            <v>-667697</v>
          </cell>
          <cell r="R24">
            <v>-1001</v>
          </cell>
          <cell r="S24">
            <v>0</v>
          </cell>
          <cell r="T24">
            <v>-200</v>
          </cell>
          <cell r="U24">
            <v>-100</v>
          </cell>
          <cell r="V24">
            <v>-597623658.69000006</v>
          </cell>
          <cell r="W24">
            <v>13355674.939999999</v>
          </cell>
          <cell r="X24">
            <v>-100</v>
          </cell>
          <cell r="Y24">
            <v>-100</v>
          </cell>
          <cell r="Z24">
            <v>-1</v>
          </cell>
          <cell r="AA24">
            <v>-1</v>
          </cell>
          <cell r="AC24">
            <v>90309379.349999994</v>
          </cell>
          <cell r="AD24">
            <v>10385570</v>
          </cell>
          <cell r="AE24">
            <v>939344</v>
          </cell>
          <cell r="AF24">
            <v>18804631</v>
          </cell>
          <cell r="AG24">
            <v>0</v>
          </cell>
          <cell r="AH24">
            <v>-192.41</v>
          </cell>
          <cell r="AI24">
            <v>0</v>
          </cell>
          <cell r="AJ24">
            <v>188481906.58000001</v>
          </cell>
          <cell r="AK24">
            <v>408235498.87</v>
          </cell>
          <cell r="AL24">
            <v>332683701.87</v>
          </cell>
          <cell r="AN24">
            <v>116309740.12</v>
          </cell>
          <cell r="AO24">
            <v>116309740.12</v>
          </cell>
          <cell r="AP24">
            <v>8979388.6899999995</v>
          </cell>
          <cell r="AQ24">
            <v>902547294.88</v>
          </cell>
          <cell r="AR24">
            <v>925994690.88</v>
          </cell>
          <cell r="AS24">
            <v>5906816.6500000004</v>
          </cell>
          <cell r="AT24">
            <v>-2000</v>
          </cell>
          <cell r="AU24">
            <v>-1359100</v>
          </cell>
          <cell r="AV24">
            <v>-1000</v>
          </cell>
          <cell r="AW24">
            <v>-1000</v>
          </cell>
          <cell r="AX24">
            <v>-1000</v>
          </cell>
          <cell r="AY24">
            <v>-1510970.9</v>
          </cell>
          <cell r="AZ24">
            <v>-99425.68</v>
          </cell>
          <cell r="BA24">
            <v>-12451.28</v>
          </cell>
          <cell r="BB24">
            <v>-467526.44</v>
          </cell>
          <cell r="BC24">
            <v>-30818.28</v>
          </cell>
          <cell r="BD24">
            <v>-3.89</v>
          </cell>
          <cell r="BE24">
            <v>-30747262.440000001</v>
          </cell>
          <cell r="BF24">
            <v>-5</v>
          </cell>
          <cell r="BG24">
            <v>-100</v>
          </cell>
          <cell r="BH24">
            <v>-100</v>
          </cell>
          <cell r="BI24">
            <v>-100</v>
          </cell>
          <cell r="BJ24">
            <v>-250000</v>
          </cell>
          <cell r="BK24">
            <v>-529566</v>
          </cell>
          <cell r="BL24">
            <v>-100</v>
          </cell>
          <cell r="BM24">
            <v>646582.16</v>
          </cell>
          <cell r="BN24">
            <v>-1000</v>
          </cell>
          <cell r="BO24">
            <v>-65625</v>
          </cell>
          <cell r="BP24">
            <v>-400000</v>
          </cell>
          <cell r="BQ24">
            <v>-685800</v>
          </cell>
          <cell r="BR24">
            <v>-440</v>
          </cell>
          <cell r="BS24">
            <v>-100</v>
          </cell>
          <cell r="BT24">
            <v>-100</v>
          </cell>
          <cell r="BV24">
            <v>0.49000009521842003</v>
          </cell>
          <cell r="BW24">
            <v>8.4899998567998409</v>
          </cell>
          <cell r="BZ24">
            <v>18658674.199999999</v>
          </cell>
          <cell r="CA24">
            <v>90309379.349999994</v>
          </cell>
          <cell r="CB24">
            <v>-597623658.69000006</v>
          </cell>
          <cell r="CC24">
            <v>-207902507.69999999</v>
          </cell>
          <cell r="CD24">
            <v>2243718449.3000002</v>
          </cell>
          <cell r="CF24">
            <v>69000.240000000005</v>
          </cell>
          <cell r="CG24">
            <v>69000.240000000005</v>
          </cell>
          <cell r="CH24">
            <v>1060.3</v>
          </cell>
          <cell r="CI24">
            <v>4024</v>
          </cell>
          <cell r="CJ24">
            <v>16634666.060000002</v>
          </cell>
          <cell r="CK24">
            <v>4100137.9</v>
          </cell>
          <cell r="CL24">
            <v>16778635.920000002</v>
          </cell>
        </row>
        <row r="25">
          <cell r="B25" t="str">
            <v>BGC03</v>
          </cell>
          <cell r="C25">
            <v>303507</v>
          </cell>
          <cell r="D25">
            <v>-14</v>
          </cell>
          <cell r="E25">
            <v>-1</v>
          </cell>
          <cell r="F25">
            <v>1872257135.79</v>
          </cell>
          <cell r="G25">
            <v>30.57</v>
          </cell>
          <cell r="H25">
            <v>-384</v>
          </cell>
          <cell r="I25">
            <v>-124307506.43000001</v>
          </cell>
          <cell r="J25">
            <v>-15150.43</v>
          </cell>
          <cell r="K25">
            <v>-998343730.13</v>
          </cell>
          <cell r="L25">
            <v>0</v>
          </cell>
          <cell r="M25">
            <v>150</v>
          </cell>
          <cell r="N25">
            <v>0.01</v>
          </cell>
          <cell r="O25">
            <v>-207902508.69999999</v>
          </cell>
          <cell r="P25">
            <v>0</v>
          </cell>
          <cell r="Q25">
            <v>-667697</v>
          </cell>
          <cell r="R25">
            <v>-1000</v>
          </cell>
          <cell r="S25">
            <v>0</v>
          </cell>
          <cell r="T25">
            <v>-200</v>
          </cell>
          <cell r="U25">
            <v>-100</v>
          </cell>
          <cell r="V25">
            <v>-597623658.69000006</v>
          </cell>
          <cell r="W25">
            <v>0</v>
          </cell>
          <cell r="X25">
            <v>-100</v>
          </cell>
          <cell r="Y25">
            <v>-100</v>
          </cell>
          <cell r="Z25">
            <v>218161324.06999999</v>
          </cell>
          <cell r="AA25">
            <v>-1</v>
          </cell>
          <cell r="AB25">
            <v>227293603.40000001</v>
          </cell>
          <cell r="AC25">
            <v>83953210.849999994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61867702.880000003</v>
          </cell>
          <cell r="AO25">
            <v>0</v>
          </cell>
          <cell r="AP25">
            <v>120752201.66</v>
          </cell>
          <cell r="AR25">
            <v>169259404.88</v>
          </cell>
          <cell r="AS25">
            <v>316547.5</v>
          </cell>
          <cell r="AV25">
            <v>-2000</v>
          </cell>
          <cell r="AW25">
            <v>-2000</v>
          </cell>
          <cell r="AX25">
            <v>-1359100</v>
          </cell>
          <cell r="AY25">
            <v>-1000</v>
          </cell>
          <cell r="AZ25">
            <v>-1000</v>
          </cell>
          <cell r="BA25">
            <v>-100</v>
          </cell>
          <cell r="BB25">
            <v>0</v>
          </cell>
          <cell r="BC25">
            <v>-99425.68</v>
          </cell>
          <cell r="BD25">
            <v>-12451.28</v>
          </cell>
          <cell r="BE25">
            <v>-467526.44</v>
          </cell>
          <cell r="BF25">
            <v>-30818.28</v>
          </cell>
          <cell r="BG25">
            <v>-3.89</v>
          </cell>
          <cell r="BH25">
            <v>-30747262.440000001</v>
          </cell>
          <cell r="BI25">
            <v>-5</v>
          </cell>
          <cell r="BJ25">
            <v>-100</v>
          </cell>
          <cell r="BK25">
            <v>-100</v>
          </cell>
          <cell r="BL25">
            <v>-100</v>
          </cell>
          <cell r="BM25">
            <v>-250000</v>
          </cell>
          <cell r="BN25">
            <v>-529566</v>
          </cell>
          <cell r="BO25">
            <v>192275694.96000001</v>
          </cell>
          <cell r="BP25">
            <v>646582.16</v>
          </cell>
          <cell r="BQ25">
            <v>218161324.06999999</v>
          </cell>
          <cell r="BR25">
            <v>-65625</v>
          </cell>
          <cell r="BS25">
            <v>-400000</v>
          </cell>
          <cell r="BT25">
            <v>-685800</v>
          </cell>
          <cell r="BU25">
            <v>-440</v>
          </cell>
          <cell r="BV25">
            <v>503522509.21000004</v>
          </cell>
          <cell r="BW25">
            <v>-100</v>
          </cell>
          <cell r="BX25">
            <v>-100</v>
          </cell>
          <cell r="BZ25">
            <v>8.4799997694790363</v>
          </cell>
          <cell r="CA25">
            <v>83953210.849999994</v>
          </cell>
          <cell r="CB25">
            <v>0</v>
          </cell>
          <cell r="CC25">
            <v>0</v>
          </cell>
          <cell r="CD25">
            <v>118066308.41</v>
          </cell>
          <cell r="CF25">
            <v>90309379.349999994</v>
          </cell>
          <cell r="CG25">
            <v>90309379.349999994</v>
          </cell>
          <cell r="CH25">
            <v>-597623658.69000006</v>
          </cell>
          <cell r="CI25">
            <v>-207902507.69999999</v>
          </cell>
          <cell r="CJ25">
            <v>31373030.919999752</v>
          </cell>
          <cell r="CK25">
            <v>1748237970.9499998</v>
          </cell>
          <cell r="CL25">
            <v>-749894232.32000005</v>
          </cell>
        </row>
        <row r="26">
          <cell r="B26" t="str">
            <v>BHA01</v>
          </cell>
          <cell r="C26">
            <v>4603657.51</v>
          </cell>
          <cell r="E26">
            <v>253071.81</v>
          </cell>
          <cell r="F26">
            <v>3803912.3</v>
          </cell>
          <cell r="G26">
            <v>3803867.3</v>
          </cell>
          <cell r="H26">
            <v>100.6</v>
          </cell>
          <cell r="I26">
            <v>17</v>
          </cell>
          <cell r="J26">
            <v>17</v>
          </cell>
          <cell r="K26">
            <v>-2023991.38</v>
          </cell>
          <cell r="L26">
            <v>-164796559.81</v>
          </cell>
          <cell r="M26">
            <v>54293267.18</v>
          </cell>
          <cell r="N26">
            <v>4024</v>
          </cell>
          <cell r="O26">
            <v>4024</v>
          </cell>
          <cell r="P26">
            <v>408359</v>
          </cell>
          <cell r="S26">
            <v>71534959.219999999</v>
          </cell>
          <cell r="U26">
            <v>1060.3</v>
          </cell>
          <cell r="V26">
            <v>1060.3</v>
          </cell>
          <cell r="W26">
            <v>0</v>
          </cell>
          <cell r="Z26">
            <v>874952982</v>
          </cell>
          <cell r="AB26">
            <v>185974231</v>
          </cell>
          <cell r="AC26">
            <v>231614693.03999999</v>
          </cell>
          <cell r="AD26">
            <v>76518.7</v>
          </cell>
          <cell r="AE26">
            <v>0</v>
          </cell>
          <cell r="AF26">
            <v>939344</v>
          </cell>
          <cell r="AH26">
            <v>609520.05000000005</v>
          </cell>
          <cell r="AI26">
            <v>44440814.329999998</v>
          </cell>
          <cell r="AK26">
            <v>61867702.880000003</v>
          </cell>
          <cell r="AM26">
            <v>0</v>
          </cell>
          <cell r="AO26">
            <v>418354556.37</v>
          </cell>
          <cell r="AP26">
            <v>451959492.33999997</v>
          </cell>
          <cell r="AR26">
            <v>258300545.88</v>
          </cell>
          <cell r="AS26">
            <v>109345152.31999999</v>
          </cell>
          <cell r="AU26">
            <v>0</v>
          </cell>
          <cell r="AY26">
            <v>280</v>
          </cell>
          <cell r="AZ26">
            <v>280</v>
          </cell>
          <cell r="BA26">
            <v>28272.34</v>
          </cell>
          <cell r="BB26">
            <v>260</v>
          </cell>
          <cell r="BC26">
            <v>280</v>
          </cell>
          <cell r="BD26">
            <v>260</v>
          </cell>
          <cell r="BE26">
            <v>2023991.38</v>
          </cell>
          <cell r="BG26">
            <v>2023991.38</v>
          </cell>
          <cell r="BH26">
            <v>2023991.38</v>
          </cell>
          <cell r="BL26">
            <v>7002397</v>
          </cell>
          <cell r="BM26">
            <v>16910709</v>
          </cell>
          <cell r="BN26">
            <v>725856.81</v>
          </cell>
          <cell r="BO26">
            <v>16910709</v>
          </cell>
          <cell r="BP26">
            <v>225189.05</v>
          </cell>
          <cell r="BQ26">
            <v>1254339204.96</v>
          </cell>
          <cell r="BR26">
            <v>155020779.96000001</v>
          </cell>
          <cell r="BS26">
            <v>155020779.96000001</v>
          </cell>
          <cell r="BT26">
            <v>36902895.240000002</v>
          </cell>
          <cell r="BV26">
            <v>231614693.03999999</v>
          </cell>
          <cell r="BW26">
            <v>238102970.66999999</v>
          </cell>
          <cell r="BZ26">
            <v>415486155.93000001</v>
          </cell>
          <cell r="CA26">
            <v>231614693.03999999</v>
          </cell>
          <cell r="CB26">
            <v>0</v>
          </cell>
          <cell r="CC26">
            <v>0</v>
          </cell>
          <cell r="CD26">
            <v>20798651.25</v>
          </cell>
          <cell r="CF26">
            <v>75597934.769999996</v>
          </cell>
          <cell r="CG26">
            <v>75597934.769999996</v>
          </cell>
          <cell r="CH26">
            <v>0</v>
          </cell>
          <cell r="CI26">
            <v>0</v>
          </cell>
          <cell r="CJ26">
            <v>455846055.13</v>
          </cell>
          <cell r="CK26">
            <v>0</v>
          </cell>
          <cell r="CL26">
            <v>455846055.13</v>
          </cell>
        </row>
        <row r="27">
          <cell r="B27" t="str">
            <v>BIA01</v>
          </cell>
          <cell r="C27">
            <v>303507</v>
          </cell>
          <cell r="D27">
            <v>-14</v>
          </cell>
          <cell r="E27">
            <v>-1</v>
          </cell>
          <cell r="F27">
            <v>1872187954.79</v>
          </cell>
          <cell r="G27">
            <v>-200</v>
          </cell>
          <cell r="H27">
            <v>-124307506.43000001</v>
          </cell>
          <cell r="I27">
            <v>-15150.43</v>
          </cell>
          <cell r="J27">
            <v>-932005836.94000006</v>
          </cell>
          <cell r="K27">
            <v>-998343730.13</v>
          </cell>
          <cell r="L27">
            <v>-89601442.840000004</v>
          </cell>
          <cell r="M27">
            <v>150</v>
          </cell>
          <cell r="N27">
            <v>6830728.4800000004</v>
          </cell>
          <cell r="O27">
            <v>55799627.799999997</v>
          </cell>
          <cell r="P27">
            <v>-450000</v>
          </cell>
          <cell r="Q27">
            <v>-1000</v>
          </cell>
          <cell r="R27">
            <v>-1000</v>
          </cell>
          <cell r="S27">
            <v>-200</v>
          </cell>
          <cell r="T27">
            <v>28444078.600000001</v>
          </cell>
          <cell r="U27">
            <v>-597623658.69000006</v>
          </cell>
          <cell r="V27">
            <v>68161599.670000002</v>
          </cell>
          <cell r="W27">
            <v>-100</v>
          </cell>
          <cell r="X27">
            <v>-100</v>
          </cell>
          <cell r="Y27">
            <v>-1</v>
          </cell>
          <cell r="Z27">
            <v>-1</v>
          </cell>
          <cell r="AA27">
            <v>16826352.449999999</v>
          </cell>
          <cell r="AB27">
            <v>6396011.75</v>
          </cell>
          <cell r="AC27">
            <v>912440090</v>
          </cell>
          <cell r="AD27">
            <v>38458982.939999998</v>
          </cell>
          <cell r="AE27">
            <v>31592852.210000001</v>
          </cell>
          <cell r="AF27">
            <v>17830671.32</v>
          </cell>
          <cell r="AG27">
            <v>53475294.799999997</v>
          </cell>
          <cell r="AH27">
            <v>53521034.109999999</v>
          </cell>
          <cell r="AI27">
            <v>0</v>
          </cell>
          <cell r="AJ27">
            <v>0</v>
          </cell>
          <cell r="AL27">
            <v>317419.7</v>
          </cell>
          <cell r="AM27">
            <v>410255.52</v>
          </cell>
          <cell r="AP27">
            <v>-1684007.01</v>
          </cell>
          <cell r="AR27">
            <v>-3649853.57</v>
          </cell>
          <cell r="AS27">
            <v>296425816.64999998</v>
          </cell>
          <cell r="AY27">
            <v>280</v>
          </cell>
          <cell r="AZ27">
            <v>-2000</v>
          </cell>
          <cell r="BA27">
            <v>-1360100</v>
          </cell>
          <cell r="BB27">
            <v>-1000</v>
          </cell>
          <cell r="BC27">
            <v>-1000</v>
          </cell>
          <cell r="BD27">
            <v>-100</v>
          </cell>
          <cell r="BE27">
            <v>-99425.68</v>
          </cell>
          <cell r="BF27">
            <v>-12451.28</v>
          </cell>
          <cell r="BG27">
            <v>-467526.44</v>
          </cell>
          <cell r="BH27">
            <v>-30818.28</v>
          </cell>
          <cell r="BI27">
            <v>-3.89</v>
          </cell>
          <cell r="BJ27">
            <v>-30747262.440000001</v>
          </cell>
          <cell r="BK27">
            <v>-5</v>
          </cell>
          <cell r="BL27">
            <v>-100</v>
          </cell>
          <cell r="BM27">
            <v>-100</v>
          </cell>
          <cell r="BN27">
            <v>-100</v>
          </cell>
          <cell r="BO27">
            <v>-250000</v>
          </cell>
          <cell r="BP27">
            <v>-529566</v>
          </cell>
          <cell r="BQ27">
            <v>225468590.83999997</v>
          </cell>
          <cell r="BR27">
            <v>229412824.35999998</v>
          </cell>
          <cell r="BS27">
            <v>-1000</v>
          </cell>
          <cell r="BT27">
            <v>-65625</v>
          </cell>
          <cell r="BU27">
            <v>-400000</v>
          </cell>
          <cell r="BV27">
            <v>1243225691.28</v>
          </cell>
          <cell r="BW27">
            <v>1417851663.71</v>
          </cell>
          <cell r="BX27">
            <v>-100</v>
          </cell>
          <cell r="BY27">
            <v>-100</v>
          </cell>
          <cell r="BZ27">
            <v>136149884.95999998</v>
          </cell>
          <cell r="CA27">
            <v>1208865906.6500001</v>
          </cell>
          <cell r="CB27">
            <v>68161599.670000002</v>
          </cell>
          <cell r="CC27">
            <v>55799627.799999997</v>
          </cell>
          <cell r="CD27">
            <v>-1292.2600003406405</v>
          </cell>
          <cell r="CF27">
            <v>298304586.94</v>
          </cell>
          <cell r="CG27">
            <v>298304586.94</v>
          </cell>
          <cell r="CH27">
            <v>0</v>
          </cell>
          <cell r="CI27">
            <v>0</v>
          </cell>
          <cell r="CJ27">
            <v>167214586.94</v>
          </cell>
          <cell r="CK27">
            <v>0</v>
          </cell>
          <cell r="CL27">
            <v>298304586.94</v>
          </cell>
        </row>
        <row r="28">
          <cell r="B28" t="str">
            <v>BIA04</v>
          </cell>
          <cell r="C28">
            <v>303507</v>
          </cell>
          <cell r="D28">
            <v>-14</v>
          </cell>
          <cell r="E28">
            <v>-1</v>
          </cell>
          <cell r="F28">
            <v>3903912.3</v>
          </cell>
          <cell r="G28">
            <v>-200</v>
          </cell>
          <cell r="H28">
            <v>0</v>
          </cell>
          <cell r="I28">
            <v>100.6</v>
          </cell>
          <cell r="J28">
            <v>17</v>
          </cell>
          <cell r="K28">
            <v>-932005836.94000006</v>
          </cell>
          <cell r="L28">
            <v>-2023991.38</v>
          </cell>
          <cell r="M28">
            <v>150</v>
          </cell>
          <cell r="N28">
            <v>-30884.99</v>
          </cell>
          <cell r="O28">
            <v>4024</v>
          </cell>
          <cell r="P28">
            <v>8363014</v>
          </cell>
          <cell r="Q28">
            <v>-450000</v>
          </cell>
          <cell r="R28">
            <v>-1000</v>
          </cell>
          <cell r="S28">
            <v>61769.96</v>
          </cell>
          <cell r="T28">
            <v>-200</v>
          </cell>
          <cell r="U28">
            <v>-100</v>
          </cell>
          <cell r="V28">
            <v>0</v>
          </cell>
          <cell r="W28">
            <v>36761771.469999999</v>
          </cell>
          <cell r="X28">
            <v>-100</v>
          </cell>
          <cell r="Y28">
            <v>-100</v>
          </cell>
          <cell r="Z28">
            <v>-1</v>
          </cell>
          <cell r="AA28">
            <v>214304431</v>
          </cell>
          <cell r="AB28">
            <v>207139659</v>
          </cell>
          <cell r="AC28">
            <v>0</v>
          </cell>
          <cell r="AD28">
            <v>18270115.350000001</v>
          </cell>
          <cell r="AE28">
            <v>7670631.3499999996</v>
          </cell>
          <cell r="AF28">
            <v>25902727.100000001</v>
          </cell>
          <cell r="AG28">
            <v>32665214.82</v>
          </cell>
          <cell r="AH28">
            <v>31039061.48</v>
          </cell>
          <cell r="AI28">
            <v>22007753.190000001</v>
          </cell>
          <cell r="AJ28">
            <v>65202326.549999997</v>
          </cell>
          <cell r="AM28">
            <v>366713061.66000003</v>
          </cell>
          <cell r="AN28">
            <v>228680003.84</v>
          </cell>
          <cell r="AO28">
            <v>380946.32</v>
          </cell>
          <cell r="AP28">
            <v>1108385084.78</v>
          </cell>
          <cell r="AR28">
            <v>-698854.23</v>
          </cell>
          <cell r="AS28">
            <v>-4357555.67</v>
          </cell>
          <cell r="AU28">
            <v>0</v>
          </cell>
          <cell r="AY28">
            <v>280</v>
          </cell>
          <cell r="AZ28">
            <v>20</v>
          </cell>
          <cell r="BA28">
            <v>260</v>
          </cell>
          <cell r="BB28">
            <v>-1000</v>
          </cell>
          <cell r="BC28">
            <v>-100</v>
          </cell>
          <cell r="BE28">
            <v>2023991.38</v>
          </cell>
          <cell r="BF28">
            <v>-12451.28</v>
          </cell>
          <cell r="BG28">
            <v>-467526.44</v>
          </cell>
          <cell r="BH28">
            <v>-30818.28</v>
          </cell>
          <cell r="BI28">
            <v>-3.89</v>
          </cell>
          <cell r="BJ28">
            <v>-30747262.440000001</v>
          </cell>
          <cell r="BK28">
            <v>-5</v>
          </cell>
          <cell r="BL28">
            <v>-100</v>
          </cell>
          <cell r="BM28">
            <v>14680000</v>
          </cell>
          <cell r="BN28">
            <v>-100</v>
          </cell>
          <cell r="BO28">
            <v>-250000</v>
          </cell>
          <cell r="BP28">
            <v>-529566</v>
          </cell>
          <cell r="BQ28">
            <v>1151658683.3199999</v>
          </cell>
          <cell r="BR28">
            <v>1443659632.6500001</v>
          </cell>
          <cell r="BS28">
            <v>-1000</v>
          </cell>
          <cell r="BT28">
            <v>141295284.96000001</v>
          </cell>
          <cell r="BU28">
            <v>-400000</v>
          </cell>
          <cell r="BV28">
            <v>248294446.59999996</v>
          </cell>
          <cell r="BW28">
            <v>250265265.78</v>
          </cell>
          <cell r="BX28">
            <v>-100</v>
          </cell>
          <cell r="BY28">
            <v>-100</v>
          </cell>
          <cell r="BZ28">
            <v>98222113</v>
          </cell>
          <cell r="CA28">
            <v>203169661.13</v>
          </cell>
          <cell r="CB28">
            <v>36761771.469999999</v>
          </cell>
          <cell r="CC28">
            <v>8363014</v>
          </cell>
          <cell r="CD28">
            <v>418430642.91999996</v>
          </cell>
          <cell r="CF28">
            <v>339662.95</v>
          </cell>
          <cell r="CG28">
            <v>339662.95</v>
          </cell>
          <cell r="CH28">
            <v>105045500</v>
          </cell>
          <cell r="CI28">
            <v>0</v>
          </cell>
          <cell r="CJ28">
            <v>105385162.95</v>
          </cell>
          <cell r="CK28">
            <v>0</v>
          </cell>
          <cell r="CL28">
            <v>105385162.95</v>
          </cell>
        </row>
        <row r="29">
          <cell r="B29" t="str">
            <v>BIC01</v>
          </cell>
          <cell r="C29">
            <v>-5243.13</v>
          </cell>
          <cell r="D29">
            <v>-14</v>
          </cell>
          <cell r="E29">
            <v>-1034.81</v>
          </cell>
          <cell r="F29">
            <v>1872257135.79</v>
          </cell>
          <cell r="G29">
            <v>30.57</v>
          </cell>
          <cell r="H29">
            <v>-384</v>
          </cell>
          <cell r="I29">
            <v>-124307506.43000001</v>
          </cell>
          <cell r="J29">
            <v>-15150.43</v>
          </cell>
          <cell r="K29">
            <v>-998343730.13</v>
          </cell>
          <cell r="L29">
            <v>56182092.259999998</v>
          </cell>
          <cell r="M29">
            <v>150</v>
          </cell>
          <cell r="N29">
            <v>116578.16</v>
          </cell>
          <cell r="O29">
            <v>63950326.799999997</v>
          </cell>
          <cell r="P29">
            <v>0</v>
          </cell>
          <cell r="Q29">
            <v>0</v>
          </cell>
          <cell r="R29">
            <v>-7092.98</v>
          </cell>
          <cell r="S29">
            <v>13502386.439999999</v>
          </cell>
          <cell r="T29">
            <v>100764.12</v>
          </cell>
          <cell r="U29">
            <v>-100</v>
          </cell>
          <cell r="V29">
            <v>120315161.48</v>
          </cell>
          <cell r="W29">
            <v>121680.21</v>
          </cell>
          <cell r="X29">
            <v>-100</v>
          </cell>
          <cell r="Y29">
            <v>-100</v>
          </cell>
          <cell r="Z29">
            <v>-1</v>
          </cell>
          <cell r="AA29">
            <v>2000.47</v>
          </cell>
          <cell r="AB29">
            <v>230580.9</v>
          </cell>
          <cell r="AC29">
            <v>0</v>
          </cell>
          <cell r="AD29">
            <v>3980534.67</v>
          </cell>
          <cell r="AE29">
            <v>0</v>
          </cell>
          <cell r="AF29">
            <v>1176665.9099999999</v>
          </cell>
          <cell r="AG29">
            <v>3665594.53</v>
          </cell>
          <cell r="AH29">
            <v>6450312.3499999996</v>
          </cell>
          <cell r="AI29">
            <v>17807946.57</v>
          </cell>
          <cell r="AJ29">
            <v>0</v>
          </cell>
          <cell r="AK29">
            <v>14508700</v>
          </cell>
          <cell r="AL29">
            <v>-2026</v>
          </cell>
          <cell r="AM29">
            <v>0</v>
          </cell>
          <cell r="AN29">
            <v>38554103.25</v>
          </cell>
          <cell r="AP29">
            <v>76502.12</v>
          </cell>
          <cell r="AQ29">
            <v>78872.710000000006</v>
          </cell>
          <cell r="AR29">
            <v>333403953.47000003</v>
          </cell>
          <cell r="AS29">
            <v>1140305871.98</v>
          </cell>
          <cell r="AT29">
            <v>100276706.83</v>
          </cell>
          <cell r="AU29">
            <v>168133646.84</v>
          </cell>
          <cell r="AV29">
            <v>173272741.88999999</v>
          </cell>
          <cell r="AY29">
            <v>-2000</v>
          </cell>
          <cell r="AZ29">
            <v>-1359100</v>
          </cell>
          <cell r="BA29">
            <v>-1000</v>
          </cell>
          <cell r="BB29">
            <v>-1000</v>
          </cell>
          <cell r="BC29">
            <v>-100</v>
          </cell>
          <cell r="BE29">
            <v>-99425.68</v>
          </cell>
          <cell r="BF29">
            <v>-12451.28</v>
          </cell>
          <cell r="BG29">
            <v>-467526.44</v>
          </cell>
          <cell r="BH29">
            <v>-30818.28</v>
          </cell>
          <cell r="BI29">
            <v>-3.89</v>
          </cell>
          <cell r="BJ29">
            <v>-30747262.440000001</v>
          </cell>
          <cell r="BK29">
            <v>-5</v>
          </cell>
          <cell r="BL29">
            <v>-100</v>
          </cell>
          <cell r="BM29">
            <v>-100</v>
          </cell>
          <cell r="BN29">
            <v>-100</v>
          </cell>
          <cell r="BO29">
            <v>-250000</v>
          </cell>
          <cell r="BP29">
            <v>-529566</v>
          </cell>
          <cell r="BQ29">
            <v>8881374.2299999986</v>
          </cell>
          <cell r="BR29">
            <v>12276633.370000001</v>
          </cell>
          <cell r="BS29">
            <v>-1000</v>
          </cell>
          <cell r="BT29">
            <v>-65625</v>
          </cell>
          <cell r="BU29">
            <v>-400000</v>
          </cell>
          <cell r="BV29">
            <v>1473709825.45</v>
          </cell>
          <cell r="BW29">
            <v>1008090536.65</v>
          </cell>
          <cell r="BX29">
            <v>-100</v>
          </cell>
          <cell r="BY29">
            <v>-100</v>
          </cell>
          <cell r="BZ29">
            <v>2575445155.3400002</v>
          </cell>
          <cell r="CA29">
            <v>1473709825.45</v>
          </cell>
          <cell r="CB29">
            <v>0</v>
          </cell>
          <cell r="CC29">
            <v>0</v>
          </cell>
          <cell r="CD29">
            <v>122191634.09999996</v>
          </cell>
          <cell r="CF29">
            <v>1037807480.79</v>
          </cell>
          <cell r="CG29">
            <v>937530773.96000004</v>
          </cell>
          <cell r="CH29">
            <v>112599225.20999999</v>
          </cell>
          <cell r="CI29">
            <v>55619773.799999997</v>
          </cell>
          <cell r="CJ29">
            <v>1105749772.97</v>
          </cell>
          <cell r="CK29">
            <v>0</v>
          </cell>
          <cell r="CL29">
            <v>1206026479.8</v>
          </cell>
        </row>
        <row r="30">
          <cell r="B30" t="str">
            <v>BIC02</v>
          </cell>
          <cell r="C30">
            <v>616414.81999999995</v>
          </cell>
          <cell r="D30">
            <v>0</v>
          </cell>
          <cell r="E30">
            <v>-4637.66</v>
          </cell>
          <cell r="F30">
            <v>532667105.61000001</v>
          </cell>
          <cell r="G30">
            <v>955211.23</v>
          </cell>
          <cell r="H30">
            <v>847705</v>
          </cell>
          <cell r="I30">
            <v>0</v>
          </cell>
          <cell r="J30">
            <v>59472326.219999999</v>
          </cell>
          <cell r="K30">
            <v>-1000</v>
          </cell>
          <cell r="L30">
            <v>3.18</v>
          </cell>
          <cell r="M30">
            <v>85946.02</v>
          </cell>
          <cell r="N30">
            <v>-106861.49</v>
          </cell>
          <cell r="O30">
            <v>10000000</v>
          </cell>
          <cell r="P30">
            <v>722963.63</v>
          </cell>
          <cell r="Q30">
            <v>28002657.510000002</v>
          </cell>
          <cell r="R30">
            <v>8077224.4100000001</v>
          </cell>
          <cell r="S30">
            <v>0</v>
          </cell>
          <cell r="T30">
            <v>1014631.26</v>
          </cell>
          <cell r="U30">
            <v>-171892.05</v>
          </cell>
          <cell r="V30">
            <v>98250.82</v>
          </cell>
          <cell r="W30">
            <v>-141771.23000000001</v>
          </cell>
          <cell r="X30">
            <v>93240283</v>
          </cell>
          <cell r="Y30">
            <v>781779.41</v>
          </cell>
          <cell r="Z30">
            <v>8489.7199999999993</v>
          </cell>
          <cell r="AA30">
            <v>584748.24</v>
          </cell>
          <cell r="AB30">
            <v>728344.43</v>
          </cell>
          <cell r="AC30">
            <v>314970.68</v>
          </cell>
          <cell r="AD30">
            <v>-88874.5</v>
          </cell>
          <cell r="AE30">
            <v>247430.33</v>
          </cell>
          <cell r="AF30">
            <v>0</v>
          </cell>
          <cell r="AG30">
            <v>553640.24</v>
          </cell>
          <cell r="AH30">
            <v>0</v>
          </cell>
          <cell r="AI30">
            <v>1068931.8899999999</v>
          </cell>
          <cell r="AJ30">
            <v>4604528.7300000004</v>
          </cell>
          <cell r="AK30">
            <v>89630879.400000006</v>
          </cell>
          <cell r="AL30">
            <v>15136.4</v>
          </cell>
          <cell r="AM30">
            <v>17174.72</v>
          </cell>
          <cell r="AN30">
            <v>0</v>
          </cell>
          <cell r="AO30">
            <v>-1059.17</v>
          </cell>
          <cell r="AP30">
            <v>322388.90000000002</v>
          </cell>
          <cell r="AQ30">
            <v>2672.47</v>
          </cell>
          <cell r="AR30">
            <v>2672.47</v>
          </cell>
          <cell r="AS30">
            <v>-170994.55</v>
          </cell>
          <cell r="AT30">
            <v>305252.52</v>
          </cell>
          <cell r="AU30">
            <v>83472</v>
          </cell>
          <cell r="AV30">
            <v>95155.29</v>
          </cell>
          <cell r="AW30">
            <v>-763184.71</v>
          </cell>
          <cell r="AX30">
            <v>2229926.15</v>
          </cell>
          <cell r="AY30">
            <v>2035788.3</v>
          </cell>
          <cell r="AZ30">
            <v>181388.64</v>
          </cell>
          <cell r="BA30">
            <v>378196.17</v>
          </cell>
          <cell r="BB30">
            <v>360899.42</v>
          </cell>
          <cell r="BC30">
            <v>0</v>
          </cell>
          <cell r="BD30">
            <v>0</v>
          </cell>
          <cell r="BF30">
            <v>1000</v>
          </cell>
          <cell r="BJ30">
            <v>0</v>
          </cell>
          <cell r="BL30">
            <v>182238.14</v>
          </cell>
          <cell r="BM30">
            <v>250</v>
          </cell>
          <cell r="BN30">
            <v>250</v>
          </cell>
          <cell r="BP30">
            <v>-2301.29</v>
          </cell>
          <cell r="BQ30">
            <v>732841346.50999975</v>
          </cell>
          <cell r="BR30">
            <v>176424668.19</v>
          </cell>
          <cell r="BS30">
            <v>14931279</v>
          </cell>
          <cell r="BT30">
            <v>141295284.96000001</v>
          </cell>
          <cell r="BV30">
            <v>7137333.870000001</v>
          </cell>
          <cell r="BW30">
            <v>7500272.9699999997</v>
          </cell>
          <cell r="BZ30">
            <v>341558456.87</v>
          </cell>
          <cell r="CA30">
            <v>6384597.5200000005</v>
          </cell>
          <cell r="CB30">
            <v>-141771.23000000001</v>
          </cell>
          <cell r="CC30">
            <v>722963.63</v>
          </cell>
          <cell r="CD30">
            <v>94663663</v>
          </cell>
          <cell r="CF30">
            <v>242078774.73999998</v>
          </cell>
          <cell r="CG30">
            <v>242078774.73999998</v>
          </cell>
          <cell r="CH30">
            <v>39264070.18</v>
          </cell>
          <cell r="CI30">
            <v>10415001.67</v>
          </cell>
          <cell r="CJ30">
            <v>291757846.59000003</v>
          </cell>
          <cell r="CK30">
            <v>0</v>
          </cell>
          <cell r="CL30">
            <v>291757846.59000003</v>
          </cell>
        </row>
        <row r="31">
          <cell r="B31" t="str">
            <v>BIC04</v>
          </cell>
          <cell r="C31">
            <v>7615809.7599999998</v>
          </cell>
          <cell r="E31">
            <v>987831.89</v>
          </cell>
          <cell r="F31">
            <v>7562407.9199999999</v>
          </cell>
          <cell r="G31">
            <v>947765</v>
          </cell>
          <cell r="I31">
            <v>2552.67</v>
          </cell>
          <cell r="J31">
            <v>598564</v>
          </cell>
          <cell r="K31">
            <v>-2532329.7400000002</v>
          </cell>
          <cell r="L31">
            <v>0</v>
          </cell>
          <cell r="N31">
            <v>-7193923.9800000004</v>
          </cell>
          <cell r="O31">
            <v>53574</v>
          </cell>
          <cell r="P31">
            <v>3248996.93</v>
          </cell>
          <cell r="Q31">
            <v>3027718.86</v>
          </cell>
          <cell r="R31">
            <v>134674548.81999999</v>
          </cell>
          <cell r="S31">
            <v>14387847.949999999</v>
          </cell>
          <cell r="U31">
            <v>111099591.78</v>
          </cell>
          <cell r="V31">
            <v>1500</v>
          </cell>
          <cell r="W31">
            <v>338441.83</v>
          </cell>
          <cell r="X31">
            <v>81342854</v>
          </cell>
          <cell r="Y31">
            <v>98250.82</v>
          </cell>
          <cell r="Z31">
            <v>-416085.13</v>
          </cell>
          <cell r="AA31">
            <v>0</v>
          </cell>
          <cell r="AB31">
            <v>0</v>
          </cell>
          <cell r="AC31">
            <v>26188093.010000002</v>
          </cell>
          <cell r="AD31">
            <v>1418846.07</v>
          </cell>
          <cell r="AE31">
            <v>4682817.8</v>
          </cell>
          <cell r="AF31">
            <v>604423.92000000004</v>
          </cell>
          <cell r="AG31">
            <v>2448624.27</v>
          </cell>
          <cell r="AH31">
            <v>309408.15000000002</v>
          </cell>
          <cell r="AI31">
            <v>7030004.6900000004</v>
          </cell>
          <cell r="AJ31">
            <v>26252694.129999999</v>
          </cell>
          <cell r="AK31">
            <v>61579658.439999998</v>
          </cell>
          <cell r="AL31">
            <v>272245874.5</v>
          </cell>
          <cell r="AM31">
            <v>1262282926.4300001</v>
          </cell>
          <cell r="AN31">
            <v>399306204.63999999</v>
          </cell>
          <cell r="AO31">
            <v>-156903.98000000001</v>
          </cell>
          <cell r="AP31">
            <v>1000</v>
          </cell>
          <cell r="AQ31">
            <v>0</v>
          </cell>
          <cell r="AR31">
            <v>0</v>
          </cell>
          <cell r="AS31">
            <v>-41508269.310000002</v>
          </cell>
          <cell r="AT31">
            <v>602625137.89999998</v>
          </cell>
          <cell r="AU31">
            <v>2672.47</v>
          </cell>
          <cell r="AV31">
            <v>490376277.93000001</v>
          </cell>
          <cell r="AW31">
            <v>26227189.010000002</v>
          </cell>
          <cell r="AX31">
            <v>172504785.97999999</v>
          </cell>
          <cell r="AY31">
            <v>290658.7</v>
          </cell>
          <cell r="AZ31">
            <v>78169</v>
          </cell>
          <cell r="BA31">
            <v>2962460.45</v>
          </cell>
          <cell r="BB31">
            <v>9858788.5099999998</v>
          </cell>
          <cell r="BC31">
            <v>871664.55</v>
          </cell>
          <cell r="BD31">
            <v>1969743.76</v>
          </cell>
          <cell r="BE31">
            <v>68767.72</v>
          </cell>
          <cell r="BF31">
            <v>385089.42</v>
          </cell>
          <cell r="BG31">
            <v>54676336.909999996</v>
          </cell>
          <cell r="BN31">
            <v>910664.99</v>
          </cell>
          <cell r="BO31">
            <v>68627475</v>
          </cell>
          <cell r="BQ31">
            <v>182238.14</v>
          </cell>
          <cell r="BR31">
            <v>250</v>
          </cell>
          <cell r="BS31">
            <v>14903951.369999999</v>
          </cell>
          <cell r="BT31">
            <v>15400611.6</v>
          </cell>
          <cell r="BV31">
            <v>72173775.13000001</v>
          </cell>
          <cell r="BW31">
            <v>229379197.13999999</v>
          </cell>
          <cell r="BZ31">
            <v>648497714.3499999</v>
          </cell>
          <cell r="CA31">
            <v>34463662.719999984</v>
          </cell>
          <cell r="CB31">
            <v>339941.83</v>
          </cell>
          <cell r="CC31">
            <v>3302570.93</v>
          </cell>
          <cell r="CD31">
            <v>689540218.10000002</v>
          </cell>
          <cell r="CF31">
            <v>991542174.92999995</v>
          </cell>
          <cell r="CG31">
            <v>388917037.02999997</v>
          </cell>
          <cell r="CH31">
            <v>0</v>
          </cell>
          <cell r="CI31">
            <v>0</v>
          </cell>
          <cell r="CJ31">
            <v>388917037.02999997</v>
          </cell>
          <cell r="CK31">
            <v>0</v>
          </cell>
          <cell r="CL31">
            <v>991542174.92999995</v>
          </cell>
        </row>
        <row r="32">
          <cell r="B32" t="str">
            <v>BIC06</v>
          </cell>
          <cell r="C32">
            <v>-23098171.859999999</v>
          </cell>
          <cell r="D32">
            <v>-1999986</v>
          </cell>
          <cell r="E32">
            <v>-8349306.7599999998</v>
          </cell>
          <cell r="F32">
            <v>1142852378.4400001</v>
          </cell>
          <cell r="G32">
            <v>20560665.039999999</v>
          </cell>
          <cell r="H32">
            <v>93257.64</v>
          </cell>
          <cell r="I32">
            <v>125980790.5</v>
          </cell>
          <cell r="J32">
            <v>24686444.440000001</v>
          </cell>
          <cell r="K32">
            <v>36625880.259999998</v>
          </cell>
          <cell r="L32">
            <v>1609917.26</v>
          </cell>
          <cell r="M32">
            <v>64970239.960000001</v>
          </cell>
          <cell r="N32">
            <v>-14673078.24</v>
          </cell>
          <cell r="O32">
            <v>560</v>
          </cell>
          <cell r="P32">
            <v>1001</v>
          </cell>
          <cell r="Q32">
            <v>-9393840.1300000008</v>
          </cell>
          <cell r="R32">
            <v>1584359.84</v>
          </cell>
          <cell r="S32">
            <v>188658930.40000001</v>
          </cell>
          <cell r="T32">
            <v>37195054.689999998</v>
          </cell>
          <cell r="U32">
            <v>672277.99</v>
          </cell>
          <cell r="V32">
            <v>-5939402.0999999996</v>
          </cell>
          <cell r="W32">
            <v>4503427.91</v>
          </cell>
          <cell r="X32">
            <v>-7020999</v>
          </cell>
          <cell r="Y32">
            <v>147952063.18000001</v>
          </cell>
          <cell r="Z32">
            <v>-1634658493.0999999</v>
          </cell>
          <cell r="AA32">
            <v>1233381.8999999999</v>
          </cell>
          <cell r="AB32">
            <v>-44013331.729999997</v>
          </cell>
          <cell r="AC32">
            <v>311175</v>
          </cell>
          <cell r="AD32">
            <v>0</v>
          </cell>
          <cell r="AE32">
            <v>-5025473.9800000004</v>
          </cell>
          <cell r="AF32">
            <v>-2768315.05</v>
          </cell>
          <cell r="AG32">
            <v>2339480.5099999998</v>
          </cell>
          <cell r="AH32">
            <v>1000</v>
          </cell>
          <cell r="AI32">
            <v>117821.05</v>
          </cell>
          <cell r="AJ32">
            <v>280866.08</v>
          </cell>
          <cell r="AK32">
            <v>-20914329.93</v>
          </cell>
          <cell r="AL32">
            <v>-6966655.7300000004</v>
          </cell>
          <cell r="AM32">
            <v>-10658186.949999999</v>
          </cell>
          <cell r="AN32">
            <v>-29351492.850000001</v>
          </cell>
          <cell r="AO32">
            <v>-840714538.42999995</v>
          </cell>
          <cell r="AP32">
            <v>90688035.340000004</v>
          </cell>
          <cell r="AQ32">
            <v>241416342.5</v>
          </cell>
          <cell r="AR32">
            <v>45335084.560000002</v>
          </cell>
          <cell r="AS32">
            <v>43086137.329999998</v>
          </cell>
          <cell r="AT32">
            <v>1000</v>
          </cell>
          <cell r="AU32">
            <v>399918819.02999997</v>
          </cell>
          <cell r="AV32">
            <v>65670.42</v>
          </cell>
          <cell r="AW32">
            <v>-40770.32</v>
          </cell>
          <cell r="AX32">
            <v>92773.51</v>
          </cell>
          <cell r="AY32">
            <v>-6145.62</v>
          </cell>
          <cell r="AZ32">
            <v>774443.68</v>
          </cell>
          <cell r="BA32">
            <v>295417.55</v>
          </cell>
          <cell r="BB32">
            <v>-113781.43</v>
          </cell>
          <cell r="BC32">
            <v>-15759199.02</v>
          </cell>
          <cell r="BD32">
            <v>7020200</v>
          </cell>
          <cell r="BE32">
            <v>391234</v>
          </cell>
          <cell r="BF32">
            <v>-866376</v>
          </cell>
          <cell r="BG32">
            <v>-726081</v>
          </cell>
          <cell r="BH32">
            <v>-652051.16</v>
          </cell>
          <cell r="BI32">
            <v>-2221052</v>
          </cell>
          <cell r="BJ32">
            <v>27344585.84</v>
          </cell>
          <cell r="BK32">
            <v>110163</v>
          </cell>
          <cell r="BL32">
            <v>781783.96</v>
          </cell>
          <cell r="BM32">
            <v>-114565</v>
          </cell>
          <cell r="BN32">
            <v>-40245</v>
          </cell>
          <cell r="BO32">
            <v>-32474.23</v>
          </cell>
          <cell r="BP32">
            <v>-32474.23</v>
          </cell>
          <cell r="BQ32">
            <v>-115.55999921683178</v>
          </cell>
          <cell r="BR32">
            <v>99.999999908130121</v>
          </cell>
          <cell r="BS32">
            <v>-3138.12</v>
          </cell>
          <cell r="BT32">
            <v>16990889.920000002</v>
          </cell>
          <cell r="BV32">
            <v>3051342.64</v>
          </cell>
          <cell r="BW32">
            <v>2838955.67</v>
          </cell>
          <cell r="BZ32">
            <v>10254434.869999999</v>
          </cell>
          <cell r="CA32">
            <v>3050342.6399999997</v>
          </cell>
          <cell r="CB32">
            <v>0</v>
          </cell>
          <cell r="CC32">
            <v>0</v>
          </cell>
          <cell r="CD32">
            <v>2806306858.2200003</v>
          </cell>
          <cell r="CF32">
            <v>9828035.3499999996</v>
          </cell>
          <cell r="CG32">
            <v>9828035.3499999996</v>
          </cell>
          <cell r="CH32">
            <v>479325.12</v>
          </cell>
          <cell r="CI32">
            <v>1011484.59</v>
          </cell>
          <cell r="CJ32">
            <v>10591824.26</v>
          </cell>
          <cell r="CK32">
            <v>572023.55999999994</v>
          </cell>
          <cell r="CL32">
            <v>10019800.699999999</v>
          </cell>
        </row>
        <row r="33">
          <cell r="B33" t="str">
            <v>BIC07</v>
          </cell>
          <cell r="C33">
            <v>-535273312.29000002</v>
          </cell>
          <cell r="D33">
            <v>-1999986</v>
          </cell>
          <cell r="E33">
            <v>-10464900.460000001</v>
          </cell>
          <cell r="F33">
            <v>-1608966333.0899999</v>
          </cell>
          <cell r="G33">
            <v>20629542.960000001</v>
          </cell>
          <cell r="H33">
            <v>93257.64</v>
          </cell>
          <cell r="I33">
            <v>125979105.84</v>
          </cell>
          <cell r="J33">
            <v>2588000185.1999998</v>
          </cell>
          <cell r="K33">
            <v>6</v>
          </cell>
          <cell r="L33">
            <v>0</v>
          </cell>
          <cell r="M33">
            <v>0</v>
          </cell>
          <cell r="N33">
            <v>-108236.89</v>
          </cell>
          <cell r="O33">
            <v>-1231082.81</v>
          </cell>
          <cell r="P33">
            <v>-36556798.270000003</v>
          </cell>
          <cell r="Q33">
            <v>560</v>
          </cell>
          <cell r="R33">
            <v>1001</v>
          </cell>
          <cell r="S33">
            <v>7903105.25</v>
          </cell>
          <cell r="T33">
            <v>200</v>
          </cell>
          <cell r="U33">
            <v>-2908059.44</v>
          </cell>
          <cell r="V33">
            <v>334964700.61000001</v>
          </cell>
          <cell r="W33">
            <v>86433986.109999999</v>
          </cell>
          <cell r="X33">
            <v>672231.05</v>
          </cell>
          <cell r="Y33">
            <v>-5948437.8499999996</v>
          </cell>
          <cell r="Z33">
            <v>1869282.71</v>
          </cell>
          <cell r="AA33">
            <v>-7020999</v>
          </cell>
          <cell r="AB33">
            <v>0</v>
          </cell>
          <cell r="AC33">
            <v>-1060627391.72</v>
          </cell>
          <cell r="AD33">
            <v>-5251212.83</v>
          </cell>
          <cell r="AE33">
            <v>-39342312.119999997</v>
          </cell>
          <cell r="AF33">
            <v>13567790.42</v>
          </cell>
          <cell r="AG33">
            <v>-1741639.33</v>
          </cell>
          <cell r="AH33">
            <v>17796809.68</v>
          </cell>
          <cell r="AI33">
            <v>807936.63</v>
          </cell>
          <cell r="AJ33">
            <v>3712847.59</v>
          </cell>
          <cell r="AK33">
            <v>71242132.75</v>
          </cell>
          <cell r="AL33">
            <v>66697054.640000001</v>
          </cell>
          <cell r="AM33">
            <v>168092779.49000001</v>
          </cell>
          <cell r="AN33">
            <v>-40182210.649999999</v>
          </cell>
          <cell r="AO33">
            <v>-7077824.2400000002</v>
          </cell>
          <cell r="AP33">
            <v>-3188932.27</v>
          </cell>
          <cell r="AQ33">
            <v>-14123148.1</v>
          </cell>
          <cell r="AR33">
            <v>-29962709.390000001</v>
          </cell>
          <cell r="AS33">
            <v>452770404.94999999</v>
          </cell>
          <cell r="AT33">
            <v>67349481.040000007</v>
          </cell>
          <cell r="AU33">
            <v>266386194.30000001</v>
          </cell>
          <cell r="AV33">
            <v>25413536.300000001</v>
          </cell>
          <cell r="AW33">
            <v>35884954.969999999</v>
          </cell>
          <cell r="AX33">
            <v>553425.15</v>
          </cell>
          <cell r="AY33">
            <v>-633969917.04999995</v>
          </cell>
          <cell r="AZ33">
            <v>9776771</v>
          </cell>
          <cell r="BA33">
            <v>-4410.74</v>
          </cell>
          <cell r="BB33">
            <v>0</v>
          </cell>
          <cell r="BC33">
            <v>21090474.91</v>
          </cell>
          <cell r="BD33">
            <v>-262969.71999999997</v>
          </cell>
          <cell r="BE33">
            <v>7384868.4800000004</v>
          </cell>
          <cell r="BF33">
            <v>409678.05</v>
          </cell>
          <cell r="BG33">
            <v>-1786062.72</v>
          </cell>
          <cell r="BH33">
            <v>-26621007.579999998</v>
          </cell>
          <cell r="BI33">
            <v>7020200</v>
          </cell>
          <cell r="BJ33">
            <v>391234</v>
          </cell>
          <cell r="BK33">
            <v>-866376</v>
          </cell>
          <cell r="BL33">
            <v>-726081</v>
          </cell>
          <cell r="BM33">
            <v>-652051.16</v>
          </cell>
          <cell r="BN33">
            <v>-2221052</v>
          </cell>
          <cell r="BO33">
            <v>27344585.84</v>
          </cell>
          <cell r="BP33">
            <v>110163</v>
          </cell>
          <cell r="BQ33">
            <v>733826.56000000006</v>
          </cell>
          <cell r="BR33">
            <v>-114565</v>
          </cell>
          <cell r="BS33">
            <v>-40245</v>
          </cell>
          <cell r="BT33">
            <v>-32474.23</v>
          </cell>
          <cell r="BU33">
            <v>250</v>
          </cell>
          <cell r="BV33">
            <v>-3.4833283280022442E-7</v>
          </cell>
          <cell r="BW33">
            <v>1.8067657947540283E-7</v>
          </cell>
          <cell r="BZ33">
            <v>153730002.41999999</v>
          </cell>
          <cell r="CA33">
            <v>-712841591.37999964</v>
          </cell>
          <cell r="CB33">
            <v>421398686.72000003</v>
          </cell>
          <cell r="CC33">
            <v>-37787881.080000006</v>
          </cell>
          <cell r="CD33">
            <v>321347204.33999997</v>
          </cell>
          <cell r="CF33">
            <v>99857550.879999995</v>
          </cell>
          <cell r="CG33">
            <v>99376591.579999998</v>
          </cell>
          <cell r="CH33">
            <v>3572482.99</v>
          </cell>
          <cell r="CI33">
            <v>6380952.8200000003</v>
          </cell>
          <cell r="CJ33">
            <v>170500751.13</v>
          </cell>
          <cell r="CK33">
            <v>60293694.449999996</v>
          </cell>
          <cell r="CL33">
            <v>127987151.12</v>
          </cell>
        </row>
        <row r="34">
          <cell r="B34" t="str">
            <v>BIC08</v>
          </cell>
          <cell r="C34">
            <v>649622.80000000005</v>
          </cell>
          <cell r="D34">
            <v>-14</v>
          </cell>
          <cell r="E34">
            <v>-5726.4</v>
          </cell>
          <cell r="F34">
            <v>-1</v>
          </cell>
          <cell r="G34">
            <v>1872188154.79</v>
          </cell>
          <cell r="H34">
            <v>-200</v>
          </cell>
          <cell r="I34">
            <v>-124307506.43000001</v>
          </cell>
          <cell r="J34">
            <v>-15150.43</v>
          </cell>
          <cell r="K34">
            <v>-932194836.94000006</v>
          </cell>
          <cell r="L34">
            <v>21038.83</v>
          </cell>
          <cell r="M34">
            <v>335472.11</v>
          </cell>
          <cell r="N34">
            <v>-498716.99</v>
          </cell>
          <cell r="O34">
            <v>1492083.7</v>
          </cell>
          <cell r="P34">
            <v>-68136.259999999995</v>
          </cell>
          <cell r="Q34">
            <v>-150363853.43000001</v>
          </cell>
          <cell r="R34">
            <v>0</v>
          </cell>
          <cell r="S34">
            <v>997434.02</v>
          </cell>
          <cell r="T34">
            <v>-42077.5</v>
          </cell>
          <cell r="U34">
            <v>-670944.05000000005</v>
          </cell>
          <cell r="V34">
            <v>19591.84</v>
          </cell>
          <cell r="W34">
            <v>5898586.8300000001</v>
          </cell>
          <cell r="X34">
            <v>-597623658.69000006</v>
          </cell>
          <cell r="Y34">
            <v>89718322.5</v>
          </cell>
          <cell r="Z34">
            <v>398541340.45999998</v>
          </cell>
          <cell r="AA34">
            <v>-100</v>
          </cell>
          <cell r="AB34">
            <v>-1</v>
          </cell>
          <cell r="AC34">
            <v>311175</v>
          </cell>
          <cell r="AD34">
            <v>604101.98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-215225.47</v>
          </cell>
          <cell r="AK34">
            <v>0</v>
          </cell>
          <cell r="AL34">
            <v>8532000</v>
          </cell>
          <cell r="AM34">
            <v>332683701.87</v>
          </cell>
          <cell r="AN34">
            <v>-71405.789999999994</v>
          </cell>
          <cell r="AO34">
            <v>20000</v>
          </cell>
          <cell r="AP34">
            <v>362.2</v>
          </cell>
          <cell r="AQ34">
            <v>95499580.120000005</v>
          </cell>
          <cell r="AR34">
            <v>370</v>
          </cell>
          <cell r="AS34">
            <v>223688.53</v>
          </cell>
          <cell r="AT34">
            <v>893093505.88</v>
          </cell>
          <cell r="AU34">
            <v>675111972.33000004</v>
          </cell>
          <cell r="AV34">
            <v>1000</v>
          </cell>
          <cell r="AW34">
            <v>1000</v>
          </cell>
          <cell r="AY34">
            <v>373467041.5</v>
          </cell>
          <cell r="AZ34">
            <v>-28369.98</v>
          </cell>
          <cell r="BA34">
            <v>-680.69</v>
          </cell>
          <cell r="BB34">
            <v>-610.25</v>
          </cell>
          <cell r="BC34">
            <v>881636.35</v>
          </cell>
          <cell r="BD34">
            <v>-2209</v>
          </cell>
          <cell r="BE34">
            <v>-1360100</v>
          </cell>
          <cell r="BF34">
            <v>-4410.74</v>
          </cell>
          <cell r="BG34">
            <v>54676336.909999996</v>
          </cell>
          <cell r="BH34">
            <v>20364935.75</v>
          </cell>
          <cell r="BI34">
            <v>-99425.68</v>
          </cell>
          <cell r="BJ34">
            <v>-12451.28</v>
          </cell>
          <cell r="BK34">
            <v>-467526.44</v>
          </cell>
          <cell r="BL34">
            <v>-30818.28</v>
          </cell>
          <cell r="BM34">
            <v>-3.89</v>
          </cell>
          <cell r="BN34">
            <v>-30747262.440000001</v>
          </cell>
          <cell r="BO34">
            <v>-5</v>
          </cell>
          <cell r="BP34">
            <v>-3.89</v>
          </cell>
          <cell r="BQ34">
            <v>643896.4</v>
          </cell>
          <cell r="BR34">
            <v>640688.89</v>
          </cell>
          <cell r="BT34">
            <v>-100</v>
          </cell>
          <cell r="BU34">
            <v>-100</v>
          </cell>
          <cell r="BV34">
            <v>26579852.09</v>
          </cell>
          <cell r="BW34">
            <v>30242350.02</v>
          </cell>
          <cell r="BX34">
            <v>-100</v>
          </cell>
          <cell r="BY34">
            <v>-1000</v>
          </cell>
          <cell r="BZ34">
            <v>12834511.42</v>
          </cell>
          <cell r="CA34">
            <v>388876.51</v>
          </cell>
          <cell r="CB34">
            <v>5898586.8300000001</v>
          </cell>
          <cell r="CC34">
            <v>-68136.259999999995</v>
          </cell>
          <cell r="CD34">
            <v>746078244.00999999</v>
          </cell>
          <cell r="CE34">
            <v>-400000</v>
          </cell>
          <cell r="CF34">
            <v>2605185.69</v>
          </cell>
          <cell r="CG34">
            <v>2605185.69</v>
          </cell>
          <cell r="CH34">
            <v>0</v>
          </cell>
          <cell r="CI34">
            <v>0</v>
          </cell>
          <cell r="CJ34">
            <v>2606185.69</v>
          </cell>
          <cell r="CK34">
            <v>0</v>
          </cell>
          <cell r="CL34">
            <v>2606185.69</v>
          </cell>
        </row>
        <row r="35">
          <cell r="B35" t="str">
            <v>BIC10</v>
          </cell>
          <cell r="C35">
            <v>-153876383.62</v>
          </cell>
          <cell r="D35">
            <v>-1999986</v>
          </cell>
          <cell r="E35">
            <v>-33707107.159999996</v>
          </cell>
          <cell r="F35">
            <v>145851189.84999999</v>
          </cell>
          <cell r="G35">
            <v>21672205.600000001</v>
          </cell>
          <cell r="H35">
            <v>0</v>
          </cell>
          <cell r="I35">
            <v>125977525.29000001</v>
          </cell>
          <cell r="J35">
            <v>-8522982.1300000008</v>
          </cell>
          <cell r="L35">
            <v>353.75</v>
          </cell>
          <cell r="M35">
            <v>442319047.81</v>
          </cell>
          <cell r="N35">
            <v>-442319047.60000002</v>
          </cell>
          <cell r="O35">
            <v>593383190.78999996</v>
          </cell>
          <cell r="P35">
            <v>-593383190.80999994</v>
          </cell>
          <cell r="Q35">
            <v>-944779883.77999997</v>
          </cell>
          <cell r="R35">
            <v>1001</v>
          </cell>
          <cell r="S35">
            <v>1243696444.8</v>
          </cell>
          <cell r="T35">
            <v>-1243696444.3</v>
          </cell>
          <cell r="U35">
            <v>-27928185.640000001</v>
          </cell>
          <cell r="V35">
            <v>1648179057.5599999</v>
          </cell>
          <cell r="W35">
            <v>-1648179056.5999999</v>
          </cell>
          <cell r="X35">
            <v>672231.05</v>
          </cell>
          <cell r="Y35">
            <v>-5965566.71</v>
          </cell>
          <cell r="Z35">
            <v>9069846692.8400002</v>
          </cell>
          <cell r="AA35">
            <v>-1603866663.1199999</v>
          </cell>
          <cell r="AB35">
            <v>-1550062882.1900001</v>
          </cell>
          <cell r="AC35">
            <v>7469630775.7799997</v>
          </cell>
          <cell r="AD35">
            <v>-1968310405.04</v>
          </cell>
          <cell r="AE35">
            <v>-1888408881.74</v>
          </cell>
          <cell r="AF35">
            <v>-471874174.24000001</v>
          </cell>
          <cell r="AG35">
            <v>-2407817538.5700002</v>
          </cell>
          <cell r="AH35">
            <v>-529400559.20999998</v>
          </cell>
          <cell r="AI35">
            <v>-1248415086.4000001</v>
          </cell>
          <cell r="AJ35">
            <v>-3524978194.6599998</v>
          </cell>
          <cell r="AK35">
            <v>21509779.73</v>
          </cell>
          <cell r="AL35">
            <v>-227800.26</v>
          </cell>
          <cell r="AM35">
            <v>-42167476.07</v>
          </cell>
          <cell r="AN35">
            <v>-402166696.55000001</v>
          </cell>
          <cell r="AO35">
            <v>-59825248.520000003</v>
          </cell>
          <cell r="AP35">
            <v>3169243.65</v>
          </cell>
          <cell r="AQ35">
            <v>-79196394.620000005</v>
          </cell>
          <cell r="AR35">
            <v>6485341926.1800003</v>
          </cell>
          <cell r="AS35">
            <v>-1356863270.4000001</v>
          </cell>
          <cell r="AT35">
            <v>184067.05</v>
          </cell>
          <cell r="AU35">
            <v>-140794920.28</v>
          </cell>
          <cell r="AV35">
            <v>75797915.280000001</v>
          </cell>
          <cell r="AW35">
            <v>0</v>
          </cell>
          <cell r="AX35">
            <v>329641957.5</v>
          </cell>
          <cell r="AY35">
            <v>26948333.620000001</v>
          </cell>
          <cell r="AZ35">
            <v>31941986.329999998</v>
          </cell>
          <cell r="BA35">
            <v>13532081.609999999</v>
          </cell>
          <cell r="BB35">
            <v>36933145.229999997</v>
          </cell>
          <cell r="BC35">
            <v>-2287</v>
          </cell>
          <cell r="BD35">
            <v>-61.62</v>
          </cell>
          <cell r="BE35">
            <v>1183303</v>
          </cell>
          <cell r="BF35">
            <v>1398688.21</v>
          </cell>
          <cell r="BG35">
            <v>8152350.0800000001</v>
          </cell>
          <cell r="BH35">
            <v>4548892.4000000004</v>
          </cell>
          <cell r="BI35">
            <v>400551.63</v>
          </cell>
          <cell r="BJ35">
            <v>-391302.56</v>
          </cell>
          <cell r="BK35">
            <v>-39071694.140000001</v>
          </cell>
          <cell r="BL35">
            <v>32676702.129999999</v>
          </cell>
          <cell r="BM35">
            <v>391234</v>
          </cell>
          <cell r="BN35">
            <v>-866376</v>
          </cell>
          <cell r="BO35">
            <v>-726081</v>
          </cell>
          <cell r="BP35">
            <v>-652051.16</v>
          </cell>
          <cell r="BQ35">
            <v>5.9604644775390625E-7</v>
          </cell>
          <cell r="BR35">
            <v>-3794769.24</v>
          </cell>
          <cell r="BS35">
            <v>110163</v>
          </cell>
          <cell r="BT35">
            <v>733826.56000000006</v>
          </cell>
          <cell r="BU35">
            <v>-114565</v>
          </cell>
          <cell r="BV35">
            <v>-1.430511474609375E-6</v>
          </cell>
          <cell r="BW35">
            <v>-32474.23</v>
          </cell>
          <cell r="BX35">
            <v>-1000</v>
          </cell>
          <cell r="BY35">
            <v>-5605.83</v>
          </cell>
          <cell r="BZ35">
            <v>660456.65</v>
          </cell>
          <cell r="CA35">
            <v>-0.94000101089477539</v>
          </cell>
          <cell r="CB35">
            <v>0.96000003814697266</v>
          </cell>
          <cell r="CC35">
            <v>-1.9999980926513672E-2</v>
          </cell>
          <cell r="CD35">
            <v>11143845.340000002</v>
          </cell>
          <cell r="CF35">
            <v>-1995510612.05</v>
          </cell>
          <cell r="CG35">
            <v>-1822453480.4400001</v>
          </cell>
          <cell r="CH35">
            <v>457915150.04000002</v>
          </cell>
          <cell r="CI35">
            <v>-45624096.82</v>
          </cell>
          <cell r="CJ35">
            <v>182280888.73999986</v>
          </cell>
          <cell r="CK35">
            <v>1117363464.1599998</v>
          </cell>
          <cell r="CL35">
            <v>-1117363464.1600001</v>
          </cell>
        </row>
        <row r="36">
          <cell r="B36" t="str">
            <v>BIC11</v>
          </cell>
          <cell r="C36">
            <v>-3535224.26</v>
          </cell>
          <cell r="D36">
            <v>-1999986</v>
          </cell>
          <cell r="E36">
            <v>-399739.51</v>
          </cell>
          <cell r="F36">
            <v>0</v>
          </cell>
          <cell r="G36">
            <v>263.33999999999997</v>
          </cell>
          <cell r="H36">
            <v>-200</v>
          </cell>
          <cell r="I36">
            <v>125980692.12</v>
          </cell>
          <cell r="J36">
            <v>-145137</v>
          </cell>
          <cell r="K36">
            <v>-932194836.94000006</v>
          </cell>
          <cell r="L36">
            <v>-2023991.38</v>
          </cell>
          <cell r="M36">
            <v>1080854.73</v>
          </cell>
          <cell r="N36">
            <v>-11597723.859999999</v>
          </cell>
          <cell r="O36">
            <v>856056.17</v>
          </cell>
          <cell r="P36">
            <v>9610174.0600000005</v>
          </cell>
          <cell r="Q36">
            <v>25234206.629999999</v>
          </cell>
          <cell r="R36">
            <v>1000</v>
          </cell>
          <cell r="S36">
            <v>23195447.710000001</v>
          </cell>
          <cell r="T36">
            <v>17787644.890000001</v>
          </cell>
          <cell r="U36">
            <v>-27928185.640000001</v>
          </cell>
          <cell r="V36">
            <v>2404436.6</v>
          </cell>
          <cell r="W36">
            <v>16820732.760000002</v>
          </cell>
          <cell r="X36">
            <v>672231.05</v>
          </cell>
          <cell r="Y36">
            <v>-5965566.71</v>
          </cell>
          <cell r="Z36">
            <v>433.75</v>
          </cell>
          <cell r="AA36">
            <v>15714892.52</v>
          </cell>
          <cell r="AB36">
            <v>16410751.390000001</v>
          </cell>
          <cell r="AC36">
            <v>-80294891.959999993</v>
          </cell>
          <cell r="AD36">
            <v>21173115.91</v>
          </cell>
          <cell r="AE36">
            <v>23583566.579999998</v>
          </cell>
          <cell r="AF36">
            <v>7265651.0899999999</v>
          </cell>
          <cell r="AG36">
            <v>14781136.57</v>
          </cell>
          <cell r="AH36">
            <v>9836291.4399999995</v>
          </cell>
          <cell r="AI36">
            <v>23310233.210000001</v>
          </cell>
          <cell r="AJ36">
            <v>64657467.689999998</v>
          </cell>
          <cell r="AK36">
            <v>9618505.9700000007</v>
          </cell>
          <cell r="AL36">
            <v>2140211.2799999998</v>
          </cell>
          <cell r="AM36">
            <v>2722601.73</v>
          </cell>
          <cell r="AN36">
            <v>14893302.07</v>
          </cell>
          <cell r="AO36">
            <v>2338382.73</v>
          </cell>
          <cell r="AP36">
            <v>292619.78000000003</v>
          </cell>
          <cell r="AQ36">
            <v>8582440.9900000002</v>
          </cell>
          <cell r="AR36">
            <v>-76057160.140000001</v>
          </cell>
          <cell r="AS36">
            <v>-5419743.3600000003</v>
          </cell>
          <cell r="AT36">
            <v>-1510498.11</v>
          </cell>
          <cell r="AU36">
            <v>-1723857.04</v>
          </cell>
          <cell r="AV36">
            <v>-947838.12</v>
          </cell>
          <cell r="AW36">
            <v>-5551389.8600000003</v>
          </cell>
          <cell r="AX36">
            <v>-314764.28999999998</v>
          </cell>
          <cell r="AY36">
            <v>18938545.859999999</v>
          </cell>
          <cell r="AZ36">
            <v>31536446.010000002</v>
          </cell>
          <cell r="BA36">
            <v>659450.78</v>
          </cell>
          <cell r="BB36">
            <v>-89945.45</v>
          </cell>
          <cell r="BC36">
            <v>-1579341.64</v>
          </cell>
          <cell r="BD36">
            <v>1012503.53</v>
          </cell>
          <cell r="BE36">
            <v>1183303</v>
          </cell>
          <cell r="BF36">
            <v>1398688.21</v>
          </cell>
          <cell r="BG36">
            <v>73595.179999999993</v>
          </cell>
          <cell r="BH36">
            <v>-1057428.8400000001</v>
          </cell>
          <cell r="BI36">
            <v>496065.23</v>
          </cell>
          <cell r="BJ36">
            <v>-112129.04</v>
          </cell>
          <cell r="BK36">
            <v>-34294483</v>
          </cell>
          <cell r="BL36">
            <v>27775212.129999999</v>
          </cell>
          <cell r="BM36">
            <v>391234</v>
          </cell>
          <cell r="BN36">
            <v>-866376</v>
          </cell>
          <cell r="BO36">
            <v>-726081</v>
          </cell>
          <cell r="BP36">
            <v>-652051.16</v>
          </cell>
          <cell r="BQ36">
            <v>150660328.44</v>
          </cell>
          <cell r="BR36">
            <v>4048370.76</v>
          </cell>
          <cell r="BS36">
            <v>110163</v>
          </cell>
          <cell r="BT36">
            <v>733826.56000000006</v>
          </cell>
          <cell r="BU36">
            <v>-114565</v>
          </cell>
          <cell r="BV36">
            <v>60684831.640000001</v>
          </cell>
          <cell r="BW36">
            <v>-32474.23</v>
          </cell>
          <cell r="BX36">
            <v>-1000</v>
          </cell>
          <cell r="BY36">
            <v>-0.65</v>
          </cell>
          <cell r="BZ36">
            <v>-345486.64999991807</v>
          </cell>
          <cell r="CA36">
            <v>45959879.810000002</v>
          </cell>
          <cell r="CB36">
            <v>19225169.360000003</v>
          </cell>
          <cell r="CC36">
            <v>10466230.23</v>
          </cell>
          <cell r="CD36">
            <v>291428537.5</v>
          </cell>
          <cell r="CE36">
            <v>-100</v>
          </cell>
          <cell r="CF36">
            <v>-18726.759999999998</v>
          </cell>
          <cell r="CG36">
            <v>-18726.759999999998</v>
          </cell>
          <cell r="CH36">
            <v>2990630.65</v>
          </cell>
          <cell r="CI36">
            <v>182991.26</v>
          </cell>
          <cell r="CJ36">
            <v>27840067.460000001</v>
          </cell>
          <cell r="CK36">
            <v>0</v>
          </cell>
          <cell r="CL36">
            <v>27840067.460000001</v>
          </cell>
        </row>
        <row r="37">
          <cell r="B37" t="str">
            <v>BIC12</v>
          </cell>
          <cell r="C37">
            <v>0</v>
          </cell>
          <cell r="D37">
            <v>-14</v>
          </cell>
          <cell r="E37">
            <v>671064.47</v>
          </cell>
          <cell r="F37">
            <v>11090913.310000001</v>
          </cell>
          <cell r="G37">
            <v>591542</v>
          </cell>
          <cell r="H37">
            <v>-200</v>
          </cell>
          <cell r="I37">
            <v>-124307506.43000001</v>
          </cell>
          <cell r="J37">
            <v>0</v>
          </cell>
          <cell r="K37">
            <v>-932194836.94000006</v>
          </cell>
          <cell r="L37">
            <v>71183781.230000004</v>
          </cell>
          <cell r="M37">
            <v>150</v>
          </cell>
          <cell r="N37">
            <v>-104152.93</v>
          </cell>
          <cell r="O37">
            <v>554428202.91999996</v>
          </cell>
          <cell r="P37">
            <v>208075.25</v>
          </cell>
          <cell r="Q37">
            <v>-207452538.69999999</v>
          </cell>
          <cell r="R37">
            <v>454960.3</v>
          </cell>
          <cell r="S37">
            <v>0</v>
          </cell>
          <cell r="T37">
            <v>0</v>
          </cell>
          <cell r="U37">
            <v>-100</v>
          </cell>
          <cell r="V37">
            <v>1642592846.5</v>
          </cell>
          <cell r="W37">
            <v>14779134.470000001</v>
          </cell>
          <cell r="X37">
            <v>-597623658.69000006</v>
          </cell>
          <cell r="Y37">
            <v>95394.2</v>
          </cell>
          <cell r="Z37">
            <v>-100</v>
          </cell>
          <cell r="AA37">
            <v>2278907.96</v>
          </cell>
          <cell r="AB37">
            <v>-1</v>
          </cell>
          <cell r="AC37">
            <v>12472240480.940001</v>
          </cell>
          <cell r="AD37">
            <v>0</v>
          </cell>
          <cell r="AE37">
            <v>-1127655.95</v>
          </cell>
          <cell r="AF37">
            <v>-652079326.33000004</v>
          </cell>
          <cell r="AG37">
            <v>2834459.28</v>
          </cell>
          <cell r="AH37">
            <v>-20994.2</v>
          </cell>
          <cell r="AI37">
            <v>0</v>
          </cell>
          <cell r="AJ37">
            <v>15299441.01</v>
          </cell>
          <cell r="AK37">
            <v>12074535.789999999</v>
          </cell>
          <cell r="AL37">
            <v>-106595.11</v>
          </cell>
          <cell r="AM37">
            <v>-23866130.829999998</v>
          </cell>
          <cell r="AN37">
            <v>0</v>
          </cell>
          <cell r="AO37">
            <v>-55690770.68</v>
          </cell>
          <cell r="AP37">
            <v>1325406.0900000001</v>
          </cell>
          <cell r="AQ37">
            <v>-303868131.01999998</v>
          </cell>
          <cell r="AR37">
            <v>1555526.5</v>
          </cell>
          <cell r="AS37">
            <v>2357300058.8299999</v>
          </cell>
          <cell r="AT37">
            <v>39981003.770000003</v>
          </cell>
          <cell r="AU37">
            <v>-673915180.46000004</v>
          </cell>
          <cell r="AV37">
            <v>-1652070</v>
          </cell>
          <cell r="AW37">
            <v>-2208915.44</v>
          </cell>
          <cell r="AX37">
            <v>0</v>
          </cell>
          <cell r="AY37">
            <v>77381.820000000007</v>
          </cell>
          <cell r="AZ37">
            <v>-1360100</v>
          </cell>
          <cell r="BA37">
            <v>-1000</v>
          </cell>
          <cell r="BB37">
            <v>0</v>
          </cell>
          <cell r="BC37">
            <v>-100</v>
          </cell>
          <cell r="BD37">
            <v>-2000</v>
          </cell>
          <cell r="BE37">
            <v>57137</v>
          </cell>
          <cell r="BF37">
            <v>-285923.67</v>
          </cell>
          <cell r="BG37">
            <v>8165715.0800000001</v>
          </cell>
          <cell r="BH37">
            <v>1004867.17</v>
          </cell>
          <cell r="BI37">
            <v>1481742.15</v>
          </cell>
          <cell r="BJ37">
            <v>257665.36</v>
          </cell>
          <cell r="BK37">
            <v>22830594.390000001</v>
          </cell>
          <cell r="BL37">
            <v>20827176.530000001</v>
          </cell>
          <cell r="BM37">
            <v>-3.89</v>
          </cell>
          <cell r="BN37">
            <v>-30747262.440000001</v>
          </cell>
          <cell r="BO37">
            <v>-5</v>
          </cell>
          <cell r="BP37">
            <v>0</v>
          </cell>
          <cell r="BQ37">
            <v>24214152.979999997</v>
          </cell>
          <cell r="BR37">
            <v>24957829.77</v>
          </cell>
          <cell r="BS37">
            <v>-1000</v>
          </cell>
          <cell r="BT37">
            <v>0</v>
          </cell>
          <cell r="BU37">
            <v>-400000</v>
          </cell>
          <cell r="BV37">
            <v>18133900.289999999</v>
          </cell>
          <cell r="BW37">
            <v>18348114.289999999</v>
          </cell>
          <cell r="BX37">
            <v>-100</v>
          </cell>
          <cell r="BY37">
            <v>-1000</v>
          </cell>
          <cell r="BZ37">
            <v>38458691.120000005</v>
          </cell>
          <cell r="CA37">
            <v>18133900.289999999</v>
          </cell>
          <cell r="CB37">
            <v>0</v>
          </cell>
          <cell r="CC37">
            <v>0</v>
          </cell>
          <cell r="CD37">
            <v>87073155.030000016</v>
          </cell>
          <cell r="CE37">
            <v>-100</v>
          </cell>
          <cell r="CF37">
            <v>0.02</v>
          </cell>
          <cell r="CG37">
            <v>242393254.13999999</v>
          </cell>
          <cell r="CH37">
            <v>-1.9999980926513672E-2</v>
          </cell>
          <cell r="CI37">
            <v>0</v>
          </cell>
          <cell r="CJ37">
            <v>242393254.12000006</v>
          </cell>
          <cell r="CK37">
            <v>0</v>
          </cell>
          <cell r="CL37">
            <v>5.9604644775390625E-8</v>
          </cell>
        </row>
        <row r="38">
          <cell r="B38" t="str">
            <v>BIC13</v>
          </cell>
          <cell r="C38">
            <v>4722418.6500000004</v>
          </cell>
          <cell r="D38">
            <v>-1999986</v>
          </cell>
          <cell r="E38">
            <v>216203.18</v>
          </cell>
          <cell r="F38">
            <v>8639.59</v>
          </cell>
          <cell r="G38">
            <v>-33078.67</v>
          </cell>
          <cell r="H38">
            <v>125980692.12</v>
          </cell>
          <cell r="I38">
            <v>-311023</v>
          </cell>
          <cell r="J38">
            <v>-234902</v>
          </cell>
          <cell r="K38">
            <v>-932194836.94000006</v>
          </cell>
          <cell r="L38">
            <v>0</v>
          </cell>
          <cell r="M38">
            <v>609518.79</v>
          </cell>
          <cell r="N38">
            <v>-9662689.6799999997</v>
          </cell>
          <cell r="O38">
            <v>1329477.24</v>
          </cell>
          <cell r="P38">
            <v>-761914439.5</v>
          </cell>
          <cell r="Q38">
            <v>1000</v>
          </cell>
          <cell r="R38">
            <v>1000</v>
          </cell>
          <cell r="S38">
            <v>1279742.71</v>
          </cell>
          <cell r="T38">
            <v>0</v>
          </cell>
          <cell r="U38">
            <v>-2105801.59</v>
          </cell>
          <cell r="V38">
            <v>-437415.82</v>
          </cell>
          <cell r="W38">
            <v>-1984532057.47</v>
          </cell>
          <cell r="X38">
            <v>-5965566.71</v>
          </cell>
          <cell r="Y38">
            <v>3109309.94</v>
          </cell>
          <cell r="Z38">
            <v>3798008.36</v>
          </cell>
          <cell r="AA38">
            <v>-7020999</v>
          </cell>
          <cell r="AB38">
            <v>-1</v>
          </cell>
          <cell r="AC38">
            <v>504391.24</v>
          </cell>
          <cell r="AD38">
            <v>-2548868165.5900002</v>
          </cell>
          <cell r="AE38">
            <v>-2273965932.3800001</v>
          </cell>
          <cell r="AF38">
            <v>-931475220.70000005</v>
          </cell>
          <cell r="AG38">
            <v>-3016456310.7800002</v>
          </cell>
          <cell r="AH38">
            <v>-613147129.49000001</v>
          </cell>
          <cell r="AI38">
            <v>-2234652566.2600002</v>
          </cell>
          <cell r="AJ38">
            <v>-5513818310.1800003</v>
          </cell>
          <cell r="AK38">
            <v>26597516.379999999</v>
          </cell>
          <cell r="AL38">
            <v>-181133.17</v>
          </cell>
          <cell r="AM38">
            <v>-57637770.829999998</v>
          </cell>
          <cell r="AN38">
            <v>-1337276281.5699999</v>
          </cell>
          <cell r="AO38">
            <v>-94107803.189999998</v>
          </cell>
          <cell r="AP38">
            <v>718833.24</v>
          </cell>
          <cell r="AQ38">
            <v>-467328098.27999997</v>
          </cell>
          <cell r="AR38">
            <v>-12572251.08</v>
          </cell>
          <cell r="AS38">
            <v>5927165346.5299997</v>
          </cell>
          <cell r="AT38">
            <v>-79696530.760000005</v>
          </cell>
          <cell r="AU38">
            <v>-300150896.64999998</v>
          </cell>
          <cell r="AV38">
            <v>0</v>
          </cell>
          <cell r="AW38">
            <v>-1755891.14</v>
          </cell>
          <cell r="AX38">
            <v>-738565.2</v>
          </cell>
          <cell r="AY38">
            <v>-1350980.33</v>
          </cell>
          <cell r="AZ38">
            <v>0</v>
          </cell>
          <cell r="BA38">
            <v>4366.83</v>
          </cell>
          <cell r="BB38">
            <v>6597.75</v>
          </cell>
          <cell r="BC38">
            <v>931.49</v>
          </cell>
          <cell r="BD38">
            <v>-12948788.140000001</v>
          </cell>
          <cell r="BE38">
            <v>-1360100</v>
          </cell>
          <cell r="BF38">
            <v>6552.42</v>
          </cell>
          <cell r="BG38">
            <v>1844.76</v>
          </cell>
          <cell r="BH38">
            <v>-100</v>
          </cell>
          <cell r="BI38">
            <v>-99425.68</v>
          </cell>
          <cell r="BJ38">
            <v>8839.2099999999991</v>
          </cell>
          <cell r="BK38">
            <v>-128241.23</v>
          </cell>
          <cell r="BL38">
            <v>-114352.65</v>
          </cell>
          <cell r="BM38">
            <v>-57683369</v>
          </cell>
          <cell r="BN38">
            <v>27775212.129999999</v>
          </cell>
          <cell r="BO38">
            <v>250000</v>
          </cell>
          <cell r="BP38">
            <v>-866376</v>
          </cell>
          <cell r="BQ38">
            <v>5698234.4399999995</v>
          </cell>
          <cell r="BR38">
            <v>2258641.9700000002</v>
          </cell>
          <cell r="BS38">
            <v>1000</v>
          </cell>
          <cell r="BT38">
            <v>17773865.760000002</v>
          </cell>
          <cell r="BU38">
            <v>110163</v>
          </cell>
          <cell r="BV38">
            <v>6352111.2599999998</v>
          </cell>
          <cell r="BW38">
            <v>30720789.280000001</v>
          </cell>
          <cell r="BX38">
            <v>100</v>
          </cell>
          <cell r="BY38">
            <v>0</v>
          </cell>
          <cell r="BZ38">
            <v>502341.78999888897</v>
          </cell>
          <cell r="CA38">
            <v>504391.24</v>
          </cell>
          <cell r="CB38">
            <v>-437415.82</v>
          </cell>
          <cell r="CC38">
            <v>1329477.24</v>
          </cell>
          <cell r="CD38">
            <v>12680737.77</v>
          </cell>
          <cell r="CE38">
            <v>-100</v>
          </cell>
          <cell r="CF38">
            <v>9535197.9500000011</v>
          </cell>
          <cell r="CG38">
            <v>9535197.9500000011</v>
          </cell>
          <cell r="CH38">
            <v>3463452.29</v>
          </cell>
          <cell r="CI38">
            <v>100431742.29000002</v>
          </cell>
          <cell r="CJ38">
            <v>197442686.22999999</v>
          </cell>
          <cell r="CK38">
            <v>285371550.24000001</v>
          </cell>
          <cell r="CL38">
            <v>204675380.38999999</v>
          </cell>
        </row>
        <row r="39">
          <cell r="B39" t="str">
            <v>BIC14</v>
          </cell>
          <cell r="C39">
            <v>10121412.609999999</v>
          </cell>
          <cell r="D39">
            <v>-1999986</v>
          </cell>
          <cell r="E39">
            <v>3896506.91</v>
          </cell>
          <cell r="F39">
            <v>112526985.95999999</v>
          </cell>
          <cell r="G39">
            <v>0</v>
          </cell>
          <cell r="H39">
            <v>125980692.12</v>
          </cell>
          <cell r="I39">
            <v>-311023</v>
          </cell>
          <cell r="J39">
            <v>-311023</v>
          </cell>
          <cell r="K39">
            <v>6</v>
          </cell>
          <cell r="L39">
            <v>0</v>
          </cell>
          <cell r="M39">
            <v>-12795738.73</v>
          </cell>
          <cell r="N39">
            <v>673190380.63999999</v>
          </cell>
          <cell r="O39">
            <v>7029527.5099999998</v>
          </cell>
          <cell r="P39">
            <v>0</v>
          </cell>
          <cell r="Q39">
            <v>916995.16</v>
          </cell>
          <cell r="R39">
            <v>1000</v>
          </cell>
          <cell r="S39">
            <v>-1346380761.27</v>
          </cell>
          <cell r="T39">
            <v>357340.91</v>
          </cell>
          <cell r="U39">
            <v>28499336.899999999</v>
          </cell>
          <cell r="V39">
            <v>2731895.67</v>
          </cell>
          <cell r="W39">
            <v>0</v>
          </cell>
          <cell r="X39">
            <v>672231.05</v>
          </cell>
          <cell r="Y39">
            <v>-5965566.71</v>
          </cell>
          <cell r="Z39">
            <v>2084599.52</v>
          </cell>
          <cell r="AA39">
            <v>1265271.1299999999</v>
          </cell>
          <cell r="AB39">
            <v>0</v>
          </cell>
          <cell r="AC39">
            <v>745881559.97000003</v>
          </cell>
          <cell r="AD39">
            <v>967878.88</v>
          </cell>
          <cell r="AE39">
            <v>359086.41</v>
          </cell>
          <cell r="AF39">
            <v>0</v>
          </cell>
          <cell r="AG39">
            <v>0</v>
          </cell>
          <cell r="AH39">
            <v>6247507.9299999997</v>
          </cell>
          <cell r="AI39">
            <v>19176615.41</v>
          </cell>
          <cell r="AJ39">
            <v>2584918.19</v>
          </cell>
          <cell r="AK39">
            <v>2560</v>
          </cell>
          <cell r="AL39">
            <v>-93612.22</v>
          </cell>
          <cell r="AM39">
            <v>-93612.22</v>
          </cell>
          <cell r="AN39">
            <v>994766.15</v>
          </cell>
          <cell r="AO39">
            <v>637988.77</v>
          </cell>
          <cell r="AP39">
            <v>136542.92000000001</v>
          </cell>
          <cell r="AQ39">
            <v>-40622902.479999997</v>
          </cell>
          <cell r="AR39">
            <v>-972225.7</v>
          </cell>
          <cell r="AS39">
            <v>-24198759.940000001</v>
          </cell>
          <cell r="AT39">
            <v>6165618.8499999996</v>
          </cell>
          <cell r="AU39">
            <v>-1966777.14</v>
          </cell>
          <cell r="AV39">
            <v>1168160.04</v>
          </cell>
          <cell r="AW39">
            <v>-1833513.41</v>
          </cell>
          <cell r="AX39">
            <v>815642.59</v>
          </cell>
          <cell r="AY39">
            <v>-1589436.27</v>
          </cell>
          <cell r="AZ39">
            <v>-3980989.93</v>
          </cell>
          <cell r="BA39">
            <v>39632.29</v>
          </cell>
          <cell r="BB39">
            <v>0</v>
          </cell>
          <cell r="BC39">
            <v>0</v>
          </cell>
          <cell r="BD39">
            <v>24846239.100000001</v>
          </cell>
          <cell r="BE39">
            <v>28664045.039999999</v>
          </cell>
          <cell r="BF39">
            <v>-12236701.810000001</v>
          </cell>
          <cell r="BG39">
            <v>2770667.42</v>
          </cell>
          <cell r="BI39">
            <v>2452050.2999999998</v>
          </cell>
          <cell r="BJ39">
            <v>21716.26</v>
          </cell>
          <cell r="BK39">
            <v>693455.16</v>
          </cell>
          <cell r="BL39">
            <v>671716.83</v>
          </cell>
          <cell r="BM39">
            <v>40895585.789999999</v>
          </cell>
          <cell r="BN39">
            <v>-78235.77</v>
          </cell>
          <cell r="BO39">
            <v>-58098259.060000002</v>
          </cell>
          <cell r="BP39">
            <v>27775212.129999999</v>
          </cell>
          <cell r="BQ39">
            <v>4240571.8899999997</v>
          </cell>
          <cell r="BR39">
            <v>20264191.93</v>
          </cell>
          <cell r="BS39">
            <v>100</v>
          </cell>
          <cell r="BT39">
            <v>1000</v>
          </cell>
          <cell r="BU39">
            <v>1000</v>
          </cell>
          <cell r="BV39">
            <v>72042229.019999951</v>
          </cell>
          <cell r="BW39">
            <v>88551090.170000091</v>
          </cell>
          <cell r="BX39">
            <v>685800</v>
          </cell>
          <cell r="BY39">
            <v>440</v>
          </cell>
          <cell r="BZ39">
            <v>127805770.33000001</v>
          </cell>
          <cell r="CA39">
            <v>35291183.820000052</v>
          </cell>
          <cell r="CB39">
            <v>0</v>
          </cell>
          <cell r="CC39">
            <v>7029527.5099999998</v>
          </cell>
          <cell r="CD39">
            <v>2.3842403606977314E-9</v>
          </cell>
          <cell r="CF39">
            <v>18283946.420000002</v>
          </cell>
          <cell r="CG39">
            <v>18283946.420000002</v>
          </cell>
          <cell r="CH39">
            <v>9839770.1899999995</v>
          </cell>
          <cell r="CI39">
            <v>0</v>
          </cell>
          <cell r="CJ39">
            <v>28123716.609999999</v>
          </cell>
          <cell r="CK39">
            <v>0</v>
          </cell>
          <cell r="CL39">
            <v>28123716.609999999</v>
          </cell>
        </row>
        <row r="40">
          <cell r="B40" t="str">
            <v>BIC15</v>
          </cell>
          <cell r="C40">
            <v>8602841.7300000004</v>
          </cell>
          <cell r="D40">
            <v>-1999986</v>
          </cell>
          <cell r="E40">
            <v>-2441.44</v>
          </cell>
          <cell r="F40">
            <v>0</v>
          </cell>
          <cell r="G40">
            <v>21560320.52</v>
          </cell>
          <cell r="H40">
            <v>0</v>
          </cell>
          <cell r="I40">
            <v>125980692.12</v>
          </cell>
          <cell r="J40">
            <v>-234902</v>
          </cell>
          <cell r="K40">
            <v>-15150.43</v>
          </cell>
          <cell r="L40">
            <v>0</v>
          </cell>
          <cell r="M40">
            <v>100</v>
          </cell>
          <cell r="N40">
            <v>-2483635.89</v>
          </cell>
          <cell r="O40">
            <v>-0.01</v>
          </cell>
          <cell r="P40">
            <v>150482.81</v>
          </cell>
          <cell r="Q40">
            <v>560</v>
          </cell>
          <cell r="R40">
            <v>1000</v>
          </cell>
          <cell r="S40">
            <v>4967271.78</v>
          </cell>
          <cell r="T40">
            <v>726703.06</v>
          </cell>
          <cell r="U40">
            <v>1618806838.3900001</v>
          </cell>
          <cell r="V40">
            <v>-314.02</v>
          </cell>
          <cell r="W40">
            <v>811335.11</v>
          </cell>
          <cell r="X40">
            <v>672231.05</v>
          </cell>
          <cell r="Y40">
            <v>-5965566.71</v>
          </cell>
          <cell r="Z40">
            <v>3109309.94</v>
          </cell>
          <cell r="AA40">
            <v>-7020999</v>
          </cell>
          <cell r="AB40">
            <v>-100</v>
          </cell>
          <cell r="AC40">
            <v>38909829.329999998</v>
          </cell>
          <cell r="AD40">
            <v>3281208</v>
          </cell>
          <cell r="AE40">
            <v>0</v>
          </cell>
          <cell r="AF40">
            <v>315.44</v>
          </cell>
          <cell r="AG40">
            <v>33533.760000000002</v>
          </cell>
          <cell r="AH40">
            <v>3170.7</v>
          </cell>
          <cell r="AI40">
            <v>0</v>
          </cell>
          <cell r="AJ40">
            <v>0</v>
          </cell>
          <cell r="AK40">
            <v>4553305.16</v>
          </cell>
          <cell r="AL40">
            <v>-79462.34</v>
          </cell>
          <cell r="AM40">
            <v>-7398560.1299999999</v>
          </cell>
          <cell r="AN40">
            <v>2560</v>
          </cell>
          <cell r="AO40">
            <v>0</v>
          </cell>
          <cell r="AP40">
            <v>51806.64</v>
          </cell>
          <cell r="AQ40">
            <v>656.22</v>
          </cell>
          <cell r="AR40">
            <v>1163929.19</v>
          </cell>
          <cell r="AS40">
            <v>-96569203.049999997</v>
          </cell>
          <cell r="AT40">
            <v>-598304836.60000002</v>
          </cell>
          <cell r="AU40">
            <v>795928064.25999999</v>
          </cell>
          <cell r="AV40">
            <v>85112126.959999993</v>
          </cell>
          <cell r="AW40">
            <v>-202494946.06</v>
          </cell>
          <cell r="AX40">
            <v>0</v>
          </cell>
          <cell r="AY40">
            <v>76845306.430000007</v>
          </cell>
          <cell r="AZ40">
            <v>302986395.25</v>
          </cell>
          <cell r="BA40">
            <v>28478103.07</v>
          </cell>
          <cell r="BB40">
            <v>31373978.16</v>
          </cell>
          <cell r="BC40">
            <v>-32352787.75</v>
          </cell>
          <cell r="BD40">
            <v>0</v>
          </cell>
          <cell r="BE40">
            <v>-2000</v>
          </cell>
          <cell r="BF40">
            <v>0</v>
          </cell>
          <cell r="BH40">
            <v>-1360100</v>
          </cell>
          <cell r="BI40">
            <v>1225.5899999999999</v>
          </cell>
          <cell r="BJ40">
            <v>3281.45</v>
          </cell>
          <cell r="BK40">
            <v>539089.5</v>
          </cell>
          <cell r="BL40">
            <v>-470590.32</v>
          </cell>
          <cell r="BM40">
            <v>-41811601.590000004</v>
          </cell>
          <cell r="BN40">
            <v>27775212.129999999</v>
          </cell>
          <cell r="BO40">
            <v>44383874.240000002</v>
          </cell>
          <cell r="BP40">
            <v>-866376</v>
          </cell>
          <cell r="BQ40">
            <v>1974398.27</v>
          </cell>
          <cell r="BR40">
            <v>1809264.03</v>
          </cell>
          <cell r="BS40">
            <v>-2221052</v>
          </cell>
          <cell r="BT40">
            <v>17773865.760000002</v>
          </cell>
          <cell r="BU40">
            <v>110163</v>
          </cell>
          <cell r="BV40">
            <v>55491893.129999995</v>
          </cell>
          <cell r="BW40">
            <v>-83035683.23999998</v>
          </cell>
          <cell r="BX40">
            <v>-40245</v>
          </cell>
          <cell r="BY40">
            <v>-32474.23</v>
          </cell>
          <cell r="BZ40">
            <v>6593036.3899999997</v>
          </cell>
          <cell r="CA40">
            <v>45929988.949999996</v>
          </cell>
          <cell r="CB40">
            <v>811021.09</v>
          </cell>
          <cell r="CC40">
            <v>150482.79999999999</v>
          </cell>
          <cell r="CD40">
            <v>80276239.680000007</v>
          </cell>
          <cell r="CE40">
            <v>-400000</v>
          </cell>
          <cell r="CF40">
            <v>2163025.31</v>
          </cell>
          <cell r="CG40">
            <v>2163025.31</v>
          </cell>
          <cell r="CH40">
            <v>0</v>
          </cell>
          <cell r="CI40">
            <v>964627.98</v>
          </cell>
          <cell r="CJ40">
            <v>5283940.2300000004</v>
          </cell>
          <cell r="CK40">
            <v>2154830.39</v>
          </cell>
          <cell r="CL40">
            <v>3129109.8400000003</v>
          </cell>
        </row>
        <row r="41">
          <cell r="B41" t="str">
            <v>BIC16</v>
          </cell>
          <cell r="C41">
            <v>2930628.19</v>
          </cell>
          <cell r="E41">
            <v>736096.96</v>
          </cell>
          <cell r="F41">
            <v>290.08</v>
          </cell>
          <cell r="G41">
            <v>0</v>
          </cell>
          <cell r="J41">
            <v>12404</v>
          </cell>
          <cell r="L41">
            <v>1421389.52</v>
          </cell>
          <cell r="M41">
            <v>232677.6</v>
          </cell>
          <cell r="N41">
            <v>1576937</v>
          </cell>
          <cell r="O41">
            <v>1046228.86</v>
          </cell>
          <cell r="P41">
            <v>0</v>
          </cell>
          <cell r="Q41">
            <v>-1086627879</v>
          </cell>
          <cell r="R41">
            <v>14736807.66</v>
          </cell>
          <cell r="S41">
            <v>466260.46</v>
          </cell>
          <cell r="T41">
            <v>2472820.35</v>
          </cell>
          <cell r="U41">
            <v>42171914.090000004</v>
          </cell>
          <cell r="V41">
            <v>4141110.58</v>
          </cell>
          <cell r="W41">
            <v>982838.72</v>
          </cell>
          <cell r="X41">
            <v>-2287075182.1399999</v>
          </cell>
          <cell r="Y41">
            <v>1215.33</v>
          </cell>
          <cell r="Z41">
            <v>0</v>
          </cell>
          <cell r="AA41">
            <v>5717249.1500000004</v>
          </cell>
          <cell r="AB41">
            <v>708225.28</v>
          </cell>
          <cell r="AC41">
            <v>3065050.8</v>
          </cell>
          <cell r="AD41">
            <v>9111506.2799999993</v>
          </cell>
          <cell r="AE41">
            <v>3038870.27</v>
          </cell>
          <cell r="AF41">
            <v>2721406.27</v>
          </cell>
          <cell r="AG41">
            <v>1141556.53</v>
          </cell>
          <cell r="AH41">
            <v>10923095.51</v>
          </cell>
          <cell r="AI41">
            <v>1347081.79</v>
          </cell>
          <cell r="AJ41">
            <v>-1343900.62</v>
          </cell>
          <cell r="AK41">
            <v>-5257520616.6000004</v>
          </cell>
          <cell r="AL41">
            <v>6790.43</v>
          </cell>
          <cell r="AM41">
            <v>-178248.26</v>
          </cell>
          <cell r="AN41">
            <v>6764337.3499999996</v>
          </cell>
          <cell r="AO41">
            <v>0</v>
          </cell>
          <cell r="AP41">
            <v>40284.85</v>
          </cell>
          <cell r="AQ41">
            <v>0</v>
          </cell>
          <cell r="AR41">
            <v>537152.05000000005</v>
          </cell>
          <cell r="AS41">
            <v>2100749.4700000002</v>
          </cell>
          <cell r="AT41">
            <v>0</v>
          </cell>
          <cell r="AU41">
            <v>-10969165.310000001</v>
          </cell>
          <cell r="AV41">
            <v>-4453805.17</v>
          </cell>
          <cell r="AW41">
            <v>750334.56</v>
          </cell>
          <cell r="AX41">
            <v>-238623625.75</v>
          </cell>
          <cell r="AY41">
            <v>1157108.72</v>
          </cell>
          <cell r="AZ41">
            <v>-39915</v>
          </cell>
          <cell r="BA41">
            <v>-55197.63</v>
          </cell>
          <cell r="BB41">
            <v>770305.71</v>
          </cell>
          <cell r="BC41">
            <v>0</v>
          </cell>
          <cell r="BD41">
            <v>584222.59</v>
          </cell>
          <cell r="BE41">
            <v>0</v>
          </cell>
          <cell r="BF41">
            <v>0</v>
          </cell>
          <cell r="BI41">
            <v>1735.7</v>
          </cell>
          <cell r="BJ41">
            <v>17706.29</v>
          </cell>
          <cell r="BK41">
            <v>0</v>
          </cell>
          <cell r="BL41">
            <v>177843.82</v>
          </cell>
          <cell r="BM41">
            <v>1017247</v>
          </cell>
          <cell r="BN41">
            <v>-2811360.1</v>
          </cell>
          <cell r="BO41">
            <v>-4348744.71</v>
          </cell>
          <cell r="BQ41">
            <v>56559174.909999996</v>
          </cell>
          <cell r="BR41">
            <v>0</v>
          </cell>
          <cell r="BV41">
            <v>2127576.42</v>
          </cell>
          <cell r="BW41">
            <v>1734179.25</v>
          </cell>
          <cell r="BZ41">
            <v>-39042886.609999999</v>
          </cell>
          <cell r="CA41">
            <v>1144737.7000000002</v>
          </cell>
          <cell r="CB41">
            <v>982838.72</v>
          </cell>
          <cell r="CC41">
            <v>0</v>
          </cell>
          <cell r="CD41">
            <v>2.9569491744041443E-7</v>
          </cell>
          <cell r="CF41">
            <v>69396421.839999914</v>
          </cell>
          <cell r="CG41">
            <v>69396421.839999914</v>
          </cell>
          <cell r="CH41">
            <v>969305.51</v>
          </cell>
          <cell r="CI41">
            <v>8829.41</v>
          </cell>
          <cell r="CJ41">
            <v>107176007.05999987</v>
          </cell>
          <cell r="CK41">
            <v>1069789.8400000001</v>
          </cell>
          <cell r="CL41">
            <v>106106217.21999986</v>
          </cell>
        </row>
        <row r="42">
          <cell r="B42" t="str">
            <v>BIC18</v>
          </cell>
          <cell r="C42">
            <v>1116416.22</v>
          </cell>
          <cell r="E42">
            <v>-508643.59</v>
          </cell>
          <cell r="F42">
            <v>0</v>
          </cell>
          <cell r="G42">
            <v>0</v>
          </cell>
          <cell r="J42">
            <v>3491</v>
          </cell>
          <cell r="L42">
            <v>9770629.9299999997</v>
          </cell>
          <cell r="M42">
            <v>-8179677.1100000003</v>
          </cell>
          <cell r="N42">
            <v>-62276</v>
          </cell>
          <cell r="O42">
            <v>139606.56</v>
          </cell>
          <cell r="P42">
            <v>697570.23</v>
          </cell>
          <cell r="Q42">
            <v>0</v>
          </cell>
          <cell r="R42">
            <v>-1656.12</v>
          </cell>
          <cell r="S42">
            <v>124552</v>
          </cell>
          <cell r="T42">
            <v>-166126.6</v>
          </cell>
          <cell r="U42">
            <v>44287317.789999999</v>
          </cell>
          <cell r="V42">
            <v>279756.26</v>
          </cell>
          <cell r="W42">
            <v>1421255.79</v>
          </cell>
          <cell r="X42">
            <v>123584353.53</v>
          </cell>
          <cell r="Y42">
            <v>226497.01</v>
          </cell>
          <cell r="Z42">
            <v>2223926.64</v>
          </cell>
          <cell r="AA42">
            <v>-150522.07999999999</v>
          </cell>
          <cell r="AB42">
            <v>1062337.8999999999</v>
          </cell>
          <cell r="AC42">
            <v>0</v>
          </cell>
          <cell r="AD42">
            <v>47769.99</v>
          </cell>
          <cell r="AE42">
            <v>0</v>
          </cell>
          <cell r="AF42">
            <v>23301.87</v>
          </cell>
          <cell r="AG42">
            <v>3528102.42</v>
          </cell>
          <cell r="AH42">
            <v>2689.26</v>
          </cell>
          <cell r="AI42">
            <v>473738.27</v>
          </cell>
          <cell r="AJ42">
            <v>3430761.66</v>
          </cell>
          <cell r="AK42">
            <v>80464866.450000003</v>
          </cell>
          <cell r="AL42">
            <v>-1127918.52</v>
          </cell>
          <cell r="AM42">
            <v>6790.43</v>
          </cell>
          <cell r="AN42">
            <v>100622.41</v>
          </cell>
          <cell r="AO42">
            <v>4200</v>
          </cell>
          <cell r="AP42">
            <v>-81880.06</v>
          </cell>
          <cell r="AQ42">
            <v>25302.17</v>
          </cell>
          <cell r="AR42">
            <v>121498.67</v>
          </cell>
          <cell r="AS42">
            <v>0</v>
          </cell>
          <cell r="AT42">
            <v>174895.94</v>
          </cell>
          <cell r="AU42">
            <v>192.33</v>
          </cell>
          <cell r="AV42">
            <v>443271.14</v>
          </cell>
          <cell r="AW42">
            <v>0</v>
          </cell>
          <cell r="AX42">
            <v>2997768.63</v>
          </cell>
          <cell r="AY42">
            <v>0</v>
          </cell>
          <cell r="AZ42">
            <v>429182.24</v>
          </cell>
          <cell r="BA42">
            <v>-62926.52</v>
          </cell>
          <cell r="BB42">
            <v>-1723209.29</v>
          </cell>
          <cell r="BC42">
            <v>990393.05</v>
          </cell>
          <cell r="BD42">
            <v>-1499209.94</v>
          </cell>
          <cell r="BE42">
            <v>-3593380.45</v>
          </cell>
          <cell r="BF42">
            <v>118445.2</v>
          </cell>
          <cell r="BG42">
            <v>330131.03000000003</v>
          </cell>
          <cell r="BI42">
            <v>-44452.9</v>
          </cell>
          <cell r="BJ42">
            <v>0</v>
          </cell>
          <cell r="BK42">
            <v>49880.44</v>
          </cell>
          <cell r="BL42">
            <v>125.32</v>
          </cell>
          <cell r="BM42">
            <v>374533.39</v>
          </cell>
          <cell r="BN42">
            <v>21623.18</v>
          </cell>
          <cell r="BO42">
            <v>74343</v>
          </cell>
          <cell r="BP42">
            <v>-203813.59</v>
          </cell>
          <cell r="BQ42">
            <v>-14654922.75</v>
          </cell>
          <cell r="BR42">
            <v>55509642.099999994</v>
          </cell>
          <cell r="BS42">
            <v>1922330.76</v>
          </cell>
          <cell r="BV42">
            <v>12175033.639999999</v>
          </cell>
          <cell r="BW42">
            <v>100241939.04000002</v>
          </cell>
          <cell r="BZ42">
            <v>93122550.36999996</v>
          </cell>
          <cell r="CA42">
            <v>7568639.4699999997</v>
          </cell>
          <cell r="CB42">
            <v>1701012.05</v>
          </cell>
          <cell r="CC42">
            <v>837176.79</v>
          </cell>
          <cell r="CD42">
            <v>99871450.85999994</v>
          </cell>
          <cell r="CF42">
            <v>41834772.359999999</v>
          </cell>
          <cell r="CG42">
            <v>41834772.359999999</v>
          </cell>
          <cell r="CH42">
            <v>829975.54</v>
          </cell>
          <cell r="CI42">
            <v>417035</v>
          </cell>
          <cell r="CJ42">
            <v>43464512.24000001</v>
          </cell>
          <cell r="CK42">
            <v>0</v>
          </cell>
          <cell r="CL42">
            <v>43464512.24000001</v>
          </cell>
        </row>
        <row r="43">
          <cell r="B43" t="str">
            <v>BIC20</v>
          </cell>
          <cell r="C43">
            <v>-5488625.9500000002</v>
          </cell>
          <cell r="E43">
            <v>-649300.46</v>
          </cell>
          <cell r="F43">
            <v>7.0000000000000007E-2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M43">
            <v>828.61</v>
          </cell>
          <cell r="N43">
            <v>0.02</v>
          </cell>
          <cell r="O43">
            <v>489616.04</v>
          </cell>
          <cell r="P43">
            <v>-242959.53</v>
          </cell>
          <cell r="Q43">
            <v>0</v>
          </cell>
          <cell r="R43">
            <v>-15318.44</v>
          </cell>
          <cell r="S43">
            <v>0</v>
          </cell>
          <cell r="T43">
            <v>1840516.21</v>
          </cell>
          <cell r="U43">
            <v>-1657.22</v>
          </cell>
          <cell r="V43">
            <v>117155.91</v>
          </cell>
          <cell r="W43">
            <v>-213528.53</v>
          </cell>
          <cell r="X43">
            <v>151689321.47999999</v>
          </cell>
          <cell r="Y43">
            <v>8418993</v>
          </cell>
          <cell r="Z43">
            <v>0</v>
          </cell>
          <cell r="AA43">
            <v>56946.66</v>
          </cell>
          <cell r="AB43">
            <v>0</v>
          </cell>
          <cell r="AC43">
            <v>-6830738.2699999996</v>
          </cell>
          <cell r="AD43">
            <v>-198654.48</v>
          </cell>
          <cell r="AE43">
            <v>405079.74</v>
          </cell>
          <cell r="AF43">
            <v>109592.47</v>
          </cell>
          <cell r="AG43">
            <v>180506.59</v>
          </cell>
          <cell r="AH43">
            <v>558257.09</v>
          </cell>
          <cell r="AI43">
            <v>-744273.89</v>
          </cell>
          <cell r="AJ43">
            <v>-5330752.72</v>
          </cell>
          <cell r="AK43">
            <v>72062.95</v>
          </cell>
          <cell r="AL43">
            <v>44830130.969999999</v>
          </cell>
          <cell r="AM43">
            <v>-967478.45</v>
          </cell>
          <cell r="AN43">
            <v>71434.880000000005</v>
          </cell>
          <cell r="AO43">
            <v>-1199834.01</v>
          </cell>
          <cell r="AP43">
            <v>189866.93</v>
          </cell>
          <cell r="AQ43">
            <v>13066.02</v>
          </cell>
          <cell r="AR43">
            <v>-15</v>
          </cell>
          <cell r="AS43">
            <v>-800990.04</v>
          </cell>
          <cell r="AT43">
            <v>-0.01</v>
          </cell>
          <cell r="AU43">
            <v>-36812700.600000001</v>
          </cell>
          <cell r="AV43">
            <v>-861273.91</v>
          </cell>
          <cell r="AW43">
            <v>228688.17</v>
          </cell>
          <cell r="AX43">
            <v>1794681.24</v>
          </cell>
          <cell r="AY43">
            <v>-2373741.5299999998</v>
          </cell>
          <cell r="AZ43">
            <v>-666995.82999999996</v>
          </cell>
          <cell r="BA43">
            <v>14616.79</v>
          </cell>
          <cell r="BB43">
            <v>-3335484.98</v>
          </cell>
          <cell r="BC43">
            <v>1717818.21</v>
          </cell>
          <cell r="BD43">
            <v>0</v>
          </cell>
          <cell r="BI43">
            <v>-43152.9</v>
          </cell>
          <cell r="BJ43">
            <v>-43152.9</v>
          </cell>
          <cell r="BK43">
            <v>1008.69</v>
          </cell>
          <cell r="BL43">
            <v>9168.1200000000008</v>
          </cell>
          <cell r="BM43">
            <v>-342268.06</v>
          </cell>
          <cell r="BN43">
            <v>18205.91</v>
          </cell>
          <cell r="BO43">
            <v>245415.17</v>
          </cell>
          <cell r="BP43">
            <v>564500</v>
          </cell>
          <cell r="BQ43">
            <v>0</v>
          </cell>
          <cell r="BR43">
            <v>-11459685.52</v>
          </cell>
          <cell r="BS43">
            <v>0</v>
          </cell>
          <cell r="BV43">
            <v>-13220402.029999999</v>
          </cell>
          <cell r="BW43">
            <v>-11503277.530000001</v>
          </cell>
          <cell r="BZ43">
            <v>-7597688.0800000001</v>
          </cell>
          <cell r="CA43">
            <v>-6625158.9499999993</v>
          </cell>
          <cell r="CB43">
            <v>-213528.53</v>
          </cell>
          <cell r="CC43">
            <v>-242959.53</v>
          </cell>
          <cell r="CD43">
            <v>3847867.24</v>
          </cell>
          <cell r="CF43">
            <v>1865689.58</v>
          </cell>
          <cell r="CG43">
            <v>1865689.58</v>
          </cell>
          <cell r="CH43">
            <v>681967.44</v>
          </cell>
          <cell r="CI43">
            <v>0</v>
          </cell>
          <cell r="CJ43">
            <v>2547657.02</v>
          </cell>
          <cell r="CK43">
            <v>0</v>
          </cell>
          <cell r="CL43">
            <v>2547657.02</v>
          </cell>
        </row>
        <row r="44">
          <cell r="B44" t="str">
            <v>BIC21</v>
          </cell>
          <cell r="C44">
            <v>3465511.68</v>
          </cell>
          <cell r="E44">
            <v>5021403.17</v>
          </cell>
          <cell r="F44">
            <v>0</v>
          </cell>
          <cell r="G44">
            <v>0</v>
          </cell>
          <cell r="J44">
            <v>14476</v>
          </cell>
          <cell r="L44">
            <v>-7029500.8700000001</v>
          </cell>
          <cell r="M44">
            <v>1093781919.72</v>
          </cell>
          <cell r="N44">
            <v>0</v>
          </cell>
          <cell r="O44">
            <v>227605.52</v>
          </cell>
          <cell r="P44">
            <v>1381779.62</v>
          </cell>
          <cell r="Q44">
            <v>0</v>
          </cell>
          <cell r="R44">
            <v>-2187563839.9099998</v>
          </cell>
          <cell r="S44">
            <v>4430578.82</v>
          </cell>
          <cell r="T44">
            <v>0</v>
          </cell>
          <cell r="U44">
            <v>131567.95000000001</v>
          </cell>
          <cell r="V44">
            <v>480192.21</v>
          </cell>
          <cell r="W44">
            <v>0</v>
          </cell>
          <cell r="Y44">
            <v>353100.52</v>
          </cell>
          <cell r="Z44">
            <v>856939.23</v>
          </cell>
          <cell r="AA44">
            <v>0</v>
          </cell>
          <cell r="AB44">
            <v>0</v>
          </cell>
          <cell r="AC44">
            <v>0</v>
          </cell>
          <cell r="AD44">
            <v>5018266.9800000004</v>
          </cell>
          <cell r="AE44">
            <v>0</v>
          </cell>
          <cell r="AF44">
            <v>0</v>
          </cell>
          <cell r="AG44">
            <v>0</v>
          </cell>
          <cell r="AH44">
            <v>2407863.13</v>
          </cell>
          <cell r="AI44">
            <v>143398.14000000001</v>
          </cell>
          <cell r="AJ44">
            <v>-493751.52</v>
          </cell>
          <cell r="AK44">
            <v>425971.05</v>
          </cell>
          <cell r="AL44">
            <v>48985891.420000002</v>
          </cell>
          <cell r="AM44">
            <v>59906713</v>
          </cell>
          <cell r="AN44">
            <v>0</v>
          </cell>
          <cell r="AO44">
            <v>4200</v>
          </cell>
          <cell r="AP44">
            <v>4200</v>
          </cell>
          <cell r="AQ44">
            <v>-598540.18999999994</v>
          </cell>
          <cell r="AR44">
            <v>-4329.8</v>
          </cell>
          <cell r="AS44">
            <v>894994.15</v>
          </cell>
          <cell r="AT44">
            <v>0</v>
          </cell>
          <cell r="AU44">
            <v>221722.35</v>
          </cell>
          <cell r="AV44">
            <v>135272.29999999999</v>
          </cell>
          <cell r="AW44">
            <v>294990.46000000002</v>
          </cell>
          <cell r="AX44">
            <v>922309.42</v>
          </cell>
          <cell r="AY44">
            <v>1221184.72</v>
          </cell>
          <cell r="AZ44">
            <v>113988.86</v>
          </cell>
          <cell r="BA44">
            <v>706277633.32000005</v>
          </cell>
          <cell r="BB44">
            <v>0</v>
          </cell>
          <cell r="BC44">
            <v>-73217.820000000007</v>
          </cell>
          <cell r="BD44">
            <v>168232.22</v>
          </cell>
          <cell r="BF44">
            <v>-36128.17</v>
          </cell>
          <cell r="BG44">
            <v>197497.42</v>
          </cell>
          <cell r="BJ44">
            <v>944970.69</v>
          </cell>
          <cell r="BK44">
            <v>1030.97</v>
          </cell>
          <cell r="BL44">
            <v>9844.23</v>
          </cell>
          <cell r="BM44">
            <v>-7807</v>
          </cell>
          <cell r="BN44">
            <v>92.23</v>
          </cell>
          <cell r="BO44">
            <v>92.23</v>
          </cell>
          <cell r="BQ44">
            <v>0</v>
          </cell>
          <cell r="BR44">
            <v>0</v>
          </cell>
          <cell r="BV44">
            <v>0</v>
          </cell>
          <cell r="BW44">
            <v>0</v>
          </cell>
          <cell r="BZ44">
            <v>1288293.67</v>
          </cell>
          <cell r="CA44">
            <v>0</v>
          </cell>
          <cell r="CB44">
            <v>0</v>
          </cell>
          <cell r="CC44">
            <v>0</v>
          </cell>
          <cell r="CD44">
            <v>2262012.19</v>
          </cell>
          <cell r="CF44">
            <v>49454154.049999997</v>
          </cell>
          <cell r="CG44">
            <v>49454154.049999997</v>
          </cell>
          <cell r="CH44">
            <v>2355692.2199999997</v>
          </cell>
          <cell r="CI44">
            <v>2381962.14</v>
          </cell>
          <cell r="CJ44">
            <v>61852830.109999999</v>
          </cell>
          <cell r="CK44">
            <v>5183687.93</v>
          </cell>
          <cell r="CL44">
            <v>56686846.18</v>
          </cell>
        </row>
        <row r="45">
          <cell r="B45" t="str">
            <v>BID05</v>
          </cell>
          <cell r="C45">
            <v>-18735206.739999998</v>
          </cell>
          <cell r="E45">
            <v>1790279.6799999999</v>
          </cell>
          <cell r="F45">
            <v>1751980.22</v>
          </cell>
          <cell r="G45">
            <v>11146196.699999999</v>
          </cell>
          <cell r="J45">
            <v>0</v>
          </cell>
          <cell r="L45">
            <v>-7826618.8700000001</v>
          </cell>
          <cell r="M45">
            <v>6821776.2699999996</v>
          </cell>
          <cell r="N45">
            <v>976832.98</v>
          </cell>
          <cell r="O45">
            <v>121103.36</v>
          </cell>
          <cell r="P45">
            <v>0</v>
          </cell>
          <cell r="Q45">
            <v>9469195.4700000007</v>
          </cell>
          <cell r="R45">
            <v>2521497.04</v>
          </cell>
          <cell r="S45">
            <v>68221624.469999999</v>
          </cell>
          <cell r="T45">
            <v>-84225845.230000004</v>
          </cell>
          <cell r="U45">
            <v>0</v>
          </cell>
          <cell r="V45">
            <v>266773.45</v>
          </cell>
          <cell r="W45">
            <v>0</v>
          </cell>
          <cell r="X45">
            <v>138236.54</v>
          </cell>
          <cell r="Y45">
            <v>671572.05</v>
          </cell>
          <cell r="Z45">
            <v>-26823803.699999999</v>
          </cell>
          <cell r="AA45">
            <v>0</v>
          </cell>
          <cell r="AB45">
            <v>-640543.63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-5669.7</v>
          </cell>
          <cell r="AH45">
            <v>0</v>
          </cell>
          <cell r="AI45">
            <v>0</v>
          </cell>
          <cell r="AJ45">
            <v>0</v>
          </cell>
          <cell r="AK45">
            <v>5199</v>
          </cell>
          <cell r="AL45">
            <v>3547236.64</v>
          </cell>
          <cell r="AM45">
            <v>12204583.24</v>
          </cell>
          <cell r="AN45">
            <v>4881157.53</v>
          </cell>
          <cell r="AO45">
            <v>1363410.94</v>
          </cell>
          <cell r="AP45">
            <v>0</v>
          </cell>
          <cell r="AQ45">
            <v>86393.02</v>
          </cell>
          <cell r="AR45">
            <v>0</v>
          </cell>
          <cell r="AS45">
            <v>-5652424.9100000001</v>
          </cell>
          <cell r="AT45">
            <v>1334684.8</v>
          </cell>
          <cell r="AU45">
            <v>14789263.66</v>
          </cell>
          <cell r="AV45">
            <v>5982412</v>
          </cell>
          <cell r="AW45">
            <v>6012823.3300000001</v>
          </cell>
          <cell r="AX45">
            <v>4670976.3099999996</v>
          </cell>
          <cell r="AY45">
            <v>624668.66</v>
          </cell>
          <cell r="AZ45">
            <v>57541118.060000002</v>
          </cell>
          <cell r="BA45">
            <v>553538.6</v>
          </cell>
          <cell r="BB45">
            <v>439668.15</v>
          </cell>
          <cell r="BC45">
            <v>182338.79</v>
          </cell>
          <cell r="BD45">
            <v>3615243.52</v>
          </cell>
          <cell r="BE45">
            <v>27257271.109999999</v>
          </cell>
          <cell r="BF45">
            <v>254008.3</v>
          </cell>
          <cell r="BG45">
            <v>1297990.53</v>
          </cell>
          <cell r="BH45">
            <v>0</v>
          </cell>
          <cell r="BI45">
            <v>53384</v>
          </cell>
          <cell r="BJ45">
            <v>314990.21000000002</v>
          </cell>
          <cell r="BK45">
            <v>-38238.01</v>
          </cell>
          <cell r="BL45">
            <v>0</v>
          </cell>
          <cell r="BM45">
            <v>27618.89</v>
          </cell>
          <cell r="BN45">
            <v>9760.18</v>
          </cell>
          <cell r="BO45">
            <v>-7072.35</v>
          </cell>
          <cell r="BP45">
            <v>94529.279999999999</v>
          </cell>
          <cell r="BQ45">
            <v>-5461659.7200000137</v>
          </cell>
          <cell r="BR45">
            <v>0</v>
          </cell>
          <cell r="BT45">
            <v>0</v>
          </cell>
          <cell r="BV45">
            <v>0</v>
          </cell>
          <cell r="BW45">
            <v>11350.83</v>
          </cell>
          <cell r="BZ45">
            <v>146195551.65000001</v>
          </cell>
          <cell r="CA45">
            <v>0</v>
          </cell>
          <cell r="CB45">
            <v>0</v>
          </cell>
          <cell r="CC45">
            <v>0</v>
          </cell>
          <cell r="CD45">
            <v>65181186.020000219</v>
          </cell>
          <cell r="CF45">
            <v>-3434690.2</v>
          </cell>
          <cell r="CG45">
            <v>-3434690.2</v>
          </cell>
          <cell r="CH45">
            <v>-276329.28999999998</v>
          </cell>
          <cell r="CI45">
            <v>-454989.84</v>
          </cell>
          <cell r="CJ45">
            <v>-9812253.0699999984</v>
          </cell>
          <cell r="CK45">
            <v>-5646243.7399999993</v>
          </cell>
          <cell r="CL45">
            <v>-4166009.3299999991</v>
          </cell>
        </row>
        <row r="46">
          <cell r="B46" t="str">
            <v>BIE01</v>
          </cell>
          <cell r="C46">
            <v>-7526920.29</v>
          </cell>
          <cell r="D46">
            <v>-1999986</v>
          </cell>
          <cell r="E46">
            <v>-5643531.8099999996</v>
          </cell>
          <cell r="F46">
            <v>1751823.22</v>
          </cell>
          <cell r="G46">
            <v>10285559.75</v>
          </cell>
          <cell r="H46">
            <v>200</v>
          </cell>
          <cell r="I46">
            <v>125975925.77</v>
          </cell>
          <cell r="J46">
            <v>389430.42</v>
          </cell>
          <cell r="K46">
            <v>-383302</v>
          </cell>
          <cell r="L46">
            <v>0</v>
          </cell>
          <cell r="M46">
            <v>125935067.40000001</v>
          </cell>
          <cell r="N46">
            <v>0</v>
          </cell>
          <cell r="O46">
            <v>6642468.5599999996</v>
          </cell>
          <cell r="P46">
            <v>14336854.630000001</v>
          </cell>
          <cell r="Q46">
            <v>0</v>
          </cell>
          <cell r="R46">
            <v>1467550.39</v>
          </cell>
          <cell r="S46">
            <v>0</v>
          </cell>
          <cell r="T46">
            <v>0</v>
          </cell>
          <cell r="U46">
            <v>0</v>
          </cell>
          <cell r="V46">
            <v>2375934.64</v>
          </cell>
          <cell r="W46">
            <v>-2796527.24</v>
          </cell>
          <cell r="X46">
            <v>225055.41</v>
          </cell>
          <cell r="Y46">
            <v>7600477.4900000002</v>
          </cell>
          <cell r="Z46">
            <v>-27507.07</v>
          </cell>
          <cell r="AA46">
            <v>0</v>
          </cell>
          <cell r="AB46">
            <v>0</v>
          </cell>
          <cell r="AC46">
            <v>173493427.59</v>
          </cell>
          <cell r="AD46">
            <v>876880.96</v>
          </cell>
          <cell r="AE46">
            <v>-414668.64</v>
          </cell>
          <cell r="AF46">
            <v>0</v>
          </cell>
          <cell r="AG46">
            <v>-15228870.59</v>
          </cell>
          <cell r="AH46">
            <v>-2315593.5</v>
          </cell>
          <cell r="AI46">
            <v>-7766720.5499999998</v>
          </cell>
          <cell r="AJ46">
            <v>-12937480.74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-1406309.14</v>
          </cell>
          <cell r="AP46">
            <v>0</v>
          </cell>
          <cell r="AQ46">
            <v>-477672.29</v>
          </cell>
          <cell r="AR46">
            <v>-177278.58</v>
          </cell>
          <cell r="AS46">
            <v>640591.06999999995</v>
          </cell>
          <cell r="AT46">
            <v>-288728.40999999997</v>
          </cell>
          <cell r="AU46">
            <v>86393.02</v>
          </cell>
          <cell r="AV46">
            <v>14789263.66</v>
          </cell>
          <cell r="AW46">
            <v>-7483390.4800000004</v>
          </cell>
          <cell r="AX46">
            <v>6012823.3300000001</v>
          </cell>
          <cell r="AY46">
            <v>1651280.81</v>
          </cell>
          <cell r="AZ46">
            <v>13849593.73</v>
          </cell>
          <cell r="BA46">
            <v>6336855.3700000001</v>
          </cell>
          <cell r="BB46">
            <v>7327181.7599999998</v>
          </cell>
          <cell r="BC46">
            <v>7662207.21</v>
          </cell>
          <cell r="BD46">
            <v>689232.85</v>
          </cell>
          <cell r="BE46">
            <v>47658597.579999998</v>
          </cell>
          <cell r="BF46">
            <v>233999.52</v>
          </cell>
          <cell r="BG46">
            <v>489159.41</v>
          </cell>
          <cell r="BH46">
            <v>0</v>
          </cell>
          <cell r="BI46">
            <v>1090627</v>
          </cell>
          <cell r="BJ46">
            <v>-2995433.5</v>
          </cell>
          <cell r="BK46">
            <v>-38238.01</v>
          </cell>
          <cell r="BL46">
            <v>0</v>
          </cell>
          <cell r="BM46">
            <v>-38210.01</v>
          </cell>
          <cell r="BN46">
            <v>0</v>
          </cell>
          <cell r="BO46">
            <v>245415.17</v>
          </cell>
          <cell r="BP46">
            <v>564500</v>
          </cell>
          <cell r="BQ46">
            <v>2230835876.9199996</v>
          </cell>
          <cell r="BR46">
            <v>-152763082.37</v>
          </cell>
          <cell r="BS46">
            <v>-8805090.0399999991</v>
          </cell>
          <cell r="BT46">
            <v>-15520890.779999999</v>
          </cell>
          <cell r="BU46">
            <v>203.87</v>
          </cell>
          <cell r="BV46">
            <v>223672542.61000001</v>
          </cell>
          <cell r="BW46">
            <v>172719103.09999999</v>
          </cell>
          <cell r="BX46">
            <v>100</v>
          </cell>
          <cell r="BY46">
            <v>1000</v>
          </cell>
          <cell r="BZ46">
            <v>-11065149.51</v>
          </cell>
          <cell r="CA46">
            <v>136347565.59999999</v>
          </cell>
          <cell r="CB46">
            <v>-420592.60000000009</v>
          </cell>
          <cell r="CC46">
            <v>20979323.190000001</v>
          </cell>
          <cell r="CD46">
            <v>5818436.6000000015</v>
          </cell>
          <cell r="CE46">
            <v>110163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</row>
        <row r="47">
          <cell r="B47" t="str">
            <v>BIE02</v>
          </cell>
          <cell r="C47">
            <v>542933673.60000002</v>
          </cell>
          <cell r="E47">
            <v>24853864.140000001</v>
          </cell>
          <cell r="F47">
            <v>1051721.71</v>
          </cell>
          <cell r="G47">
            <v>10354757.560000001</v>
          </cell>
          <cell r="I47">
            <v>166083.48000000001</v>
          </cell>
          <cell r="J47">
            <v>0</v>
          </cell>
          <cell r="L47">
            <v>0</v>
          </cell>
          <cell r="M47">
            <v>0</v>
          </cell>
          <cell r="N47">
            <v>38156.800000000003</v>
          </cell>
          <cell r="O47">
            <v>184413605.99000001</v>
          </cell>
          <cell r="P47">
            <v>0</v>
          </cell>
          <cell r="Q47">
            <v>-992.46</v>
          </cell>
          <cell r="R47">
            <v>2214318.27</v>
          </cell>
          <cell r="S47">
            <v>0</v>
          </cell>
          <cell r="T47">
            <v>83950.16</v>
          </cell>
          <cell r="U47">
            <v>1120267.55</v>
          </cell>
          <cell r="V47">
            <v>-94289895.489999995</v>
          </cell>
          <cell r="W47">
            <v>0</v>
          </cell>
          <cell r="Y47">
            <v>1697024.2</v>
          </cell>
          <cell r="Z47">
            <v>0</v>
          </cell>
          <cell r="AA47">
            <v>0</v>
          </cell>
          <cell r="AB47">
            <v>0</v>
          </cell>
          <cell r="AC47">
            <v>-44622284.149999999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-517953.93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915282957.23000002</v>
          </cell>
          <cell r="AU47">
            <v>1470421.17</v>
          </cell>
          <cell r="AV47">
            <v>79383.16</v>
          </cell>
          <cell r="AW47">
            <v>-796552.72</v>
          </cell>
          <cell r="AX47">
            <v>86190.53</v>
          </cell>
          <cell r="AY47">
            <v>200229.07</v>
          </cell>
          <cell r="AZ47">
            <v>4978694.29</v>
          </cell>
          <cell r="BA47">
            <v>500</v>
          </cell>
          <cell r="BB47">
            <v>1240000</v>
          </cell>
          <cell r="BC47">
            <v>-1912386.58</v>
          </cell>
          <cell r="BD47">
            <v>9183254.2300000004</v>
          </cell>
          <cell r="BE47">
            <v>4035894.19</v>
          </cell>
          <cell r="BF47">
            <v>211484.39</v>
          </cell>
          <cell r="BG47">
            <v>544371.59</v>
          </cell>
          <cell r="BH47">
            <v>37040004.5</v>
          </cell>
          <cell r="BI47">
            <v>313813.62</v>
          </cell>
          <cell r="BJ47">
            <v>489129.66</v>
          </cell>
          <cell r="BK47">
            <v>-36938.01</v>
          </cell>
          <cell r="BL47">
            <v>893691.73</v>
          </cell>
          <cell r="BM47">
            <v>4391897.6399999997</v>
          </cell>
          <cell r="BN47">
            <v>42172.32</v>
          </cell>
          <cell r="BO47">
            <v>245415.17</v>
          </cell>
          <cell r="BP47">
            <v>0</v>
          </cell>
          <cell r="BQ47">
            <v>3732054637.2800002</v>
          </cell>
          <cell r="BR47">
            <v>500029179.73000002</v>
          </cell>
          <cell r="BT47">
            <v>40039131.880000003</v>
          </cell>
          <cell r="BV47">
            <v>615096541.78000009</v>
          </cell>
          <cell r="BW47">
            <v>569942393.02999985</v>
          </cell>
          <cell r="BX47">
            <v>203.87</v>
          </cell>
          <cell r="BZ47">
            <v>-16690.28</v>
          </cell>
          <cell r="CA47">
            <v>-44622284.149999999</v>
          </cell>
          <cell r="CB47">
            <v>-94289895.489999995</v>
          </cell>
          <cell r="CC47">
            <v>184413605.99000001</v>
          </cell>
          <cell r="CD47">
            <v>290400.61</v>
          </cell>
          <cell r="CF47">
            <v>0.01</v>
          </cell>
          <cell r="CG47">
            <v>0.01</v>
          </cell>
          <cell r="CH47">
            <v>0</v>
          </cell>
          <cell r="CI47">
            <v>0</v>
          </cell>
          <cell r="CJ47">
            <v>0.01</v>
          </cell>
          <cell r="CK47">
            <v>0</v>
          </cell>
          <cell r="CL47">
            <v>0.01</v>
          </cell>
        </row>
        <row r="48">
          <cell r="B48" t="str">
            <v>BIE03</v>
          </cell>
          <cell r="C48">
            <v>9000</v>
          </cell>
          <cell r="D48">
            <v>-1999986</v>
          </cell>
          <cell r="E48">
            <v>-1849123.2</v>
          </cell>
          <cell r="F48">
            <v>17279529.710000001</v>
          </cell>
          <cell r="G48">
            <v>0</v>
          </cell>
          <cell r="H48">
            <v>200</v>
          </cell>
          <cell r="I48">
            <v>170591.54</v>
          </cell>
          <cell r="J48">
            <v>18007226</v>
          </cell>
          <cell r="M48">
            <v>0</v>
          </cell>
          <cell r="N48">
            <v>1542.5</v>
          </cell>
          <cell r="O48">
            <v>0</v>
          </cell>
          <cell r="P48">
            <v>45459.8</v>
          </cell>
          <cell r="Q48">
            <v>4591.6000000000004</v>
          </cell>
          <cell r="R48">
            <v>-51606.5</v>
          </cell>
          <cell r="S48">
            <v>0</v>
          </cell>
          <cell r="T48">
            <v>4000</v>
          </cell>
          <cell r="U48">
            <v>2546.17</v>
          </cell>
          <cell r="V48">
            <v>0</v>
          </cell>
          <cell r="W48">
            <v>80322.289999999994</v>
          </cell>
          <cell r="X48">
            <v>148636.10999999999</v>
          </cell>
          <cell r="Y48">
            <v>6523231.9299999997</v>
          </cell>
          <cell r="Z48">
            <v>-3</v>
          </cell>
          <cell r="AA48">
            <v>2700.98</v>
          </cell>
          <cell r="AB48">
            <v>6000</v>
          </cell>
          <cell r="AC48">
            <v>0</v>
          </cell>
          <cell r="AD48">
            <v>218654.17</v>
          </cell>
          <cell r="AE48">
            <v>4268.17</v>
          </cell>
          <cell r="AF48">
            <v>0</v>
          </cell>
          <cell r="AG48">
            <v>0</v>
          </cell>
          <cell r="AH48">
            <v>0</v>
          </cell>
          <cell r="AI48">
            <v>-1826056.97</v>
          </cell>
          <cell r="AJ48">
            <v>-4909423.6100000003</v>
          </cell>
          <cell r="AK48">
            <v>7510541.21</v>
          </cell>
          <cell r="AL48">
            <v>15345.7</v>
          </cell>
          <cell r="AM48">
            <v>350470.3</v>
          </cell>
          <cell r="AN48">
            <v>376971.85</v>
          </cell>
          <cell r="AO48">
            <v>31559.27</v>
          </cell>
          <cell r="AP48">
            <v>0</v>
          </cell>
          <cell r="AQ48">
            <v>-2270.86</v>
          </cell>
          <cell r="AR48">
            <v>0</v>
          </cell>
          <cell r="AS48">
            <v>3615.91</v>
          </cell>
          <cell r="AT48">
            <v>0</v>
          </cell>
          <cell r="AU48">
            <v>1534315.24</v>
          </cell>
          <cell r="AV48">
            <v>0</v>
          </cell>
          <cell r="AW48">
            <v>-1401946.61</v>
          </cell>
          <cell r="AX48">
            <v>86190.53</v>
          </cell>
          <cell r="AY48">
            <v>1466738244.3599999</v>
          </cell>
          <cell r="AZ48">
            <v>-4613216.6100000003</v>
          </cell>
          <cell r="BA48">
            <v>50</v>
          </cell>
          <cell r="BB48">
            <v>0</v>
          </cell>
          <cell r="BC48">
            <v>8859718.0199999996</v>
          </cell>
          <cell r="BD48">
            <v>9428192.1899999995</v>
          </cell>
          <cell r="BE48">
            <v>4881881.29</v>
          </cell>
          <cell r="BF48">
            <v>500</v>
          </cell>
          <cell r="BG48">
            <v>1240000</v>
          </cell>
          <cell r="BH48">
            <v>-7339332.0599999996</v>
          </cell>
          <cell r="BI48">
            <v>240287.38</v>
          </cell>
          <cell r="BJ48">
            <v>641224.24</v>
          </cell>
          <cell r="BK48">
            <v>641224.24</v>
          </cell>
          <cell r="BL48">
            <v>1005403.2</v>
          </cell>
          <cell r="BM48">
            <v>-61874775.969999999</v>
          </cell>
          <cell r="BN48">
            <v>670268.79</v>
          </cell>
          <cell r="BO48">
            <v>0</v>
          </cell>
          <cell r="BP48">
            <v>163462.79999999999</v>
          </cell>
          <cell r="BQ48">
            <v>1062192.6200000001</v>
          </cell>
          <cell r="BR48">
            <v>5424545263.2700005</v>
          </cell>
          <cell r="BS48">
            <v>-11016624</v>
          </cell>
          <cell r="BT48">
            <v>-16990889.920000002</v>
          </cell>
          <cell r="BU48">
            <v>0</v>
          </cell>
          <cell r="BV48">
            <v>1483824893.22</v>
          </cell>
          <cell r="BW48">
            <v>2045837521.6199999</v>
          </cell>
          <cell r="BX48">
            <v>203.87</v>
          </cell>
          <cell r="BY48">
            <v>203.87</v>
          </cell>
          <cell r="BZ48">
            <v>24662756.220000003</v>
          </cell>
          <cell r="CA48">
            <v>0</v>
          </cell>
          <cell r="CB48">
            <v>80322.289999999994</v>
          </cell>
          <cell r="CC48">
            <v>45459.8</v>
          </cell>
          <cell r="CD48">
            <v>27541963.159999996</v>
          </cell>
          <cell r="CE48">
            <v>100</v>
          </cell>
          <cell r="CF48">
            <v>-17196674.940000001</v>
          </cell>
          <cell r="CG48">
            <v>-18652232.16</v>
          </cell>
          <cell r="CH48">
            <v>-206906.75</v>
          </cell>
          <cell r="CI48">
            <v>-83977.820000000298</v>
          </cell>
          <cell r="CJ48">
            <v>-35061028.529999956</v>
          </cell>
          <cell r="CK48">
            <v>-10129761.459999999</v>
          </cell>
          <cell r="CL48">
            <v>43441019.230000041</v>
          </cell>
        </row>
        <row r="49">
          <cell r="B49" t="str">
            <v>BIE05</v>
          </cell>
          <cell r="C49">
            <v>20000</v>
          </cell>
          <cell r="D49">
            <v>-1999986</v>
          </cell>
          <cell r="E49">
            <v>104516482.70999999</v>
          </cell>
          <cell r="F49">
            <v>0</v>
          </cell>
          <cell r="G49">
            <v>55254294.259999998</v>
          </cell>
          <cell r="H49">
            <v>200</v>
          </cell>
          <cell r="I49">
            <v>181577.87</v>
          </cell>
          <cell r="J49">
            <v>13843605</v>
          </cell>
          <cell r="K49">
            <v>0</v>
          </cell>
          <cell r="M49">
            <v>25998.25</v>
          </cell>
          <cell r="N49">
            <v>-6034.77</v>
          </cell>
          <cell r="O49">
            <v>18475062.899999999</v>
          </cell>
          <cell r="P49">
            <v>484657.03</v>
          </cell>
          <cell r="Q49">
            <v>12069.54</v>
          </cell>
          <cell r="R49">
            <v>-60684786.399999999</v>
          </cell>
          <cell r="S49">
            <v>12069.54</v>
          </cell>
          <cell r="T49">
            <v>4000</v>
          </cell>
          <cell r="U49">
            <v>0</v>
          </cell>
          <cell r="V49">
            <v>0</v>
          </cell>
          <cell r="W49">
            <v>4000</v>
          </cell>
          <cell r="X49">
            <v>304497285.19</v>
          </cell>
          <cell r="Y49">
            <v>-31535282.710000001</v>
          </cell>
          <cell r="Z49">
            <v>14000000</v>
          </cell>
          <cell r="AA49">
            <v>6745.48</v>
          </cell>
          <cell r="AB49">
            <v>6000</v>
          </cell>
          <cell r="AC49">
            <v>0</v>
          </cell>
          <cell r="AD49">
            <v>3822.39</v>
          </cell>
          <cell r="AE49">
            <v>6000</v>
          </cell>
          <cell r="AF49">
            <v>14987.06</v>
          </cell>
          <cell r="AG49">
            <v>568420.76</v>
          </cell>
          <cell r="AH49">
            <v>15017.91</v>
          </cell>
          <cell r="AI49">
            <v>37958.230000000003</v>
          </cell>
          <cell r="AJ49">
            <v>257393.1</v>
          </cell>
          <cell r="AK49">
            <v>-1236628.07</v>
          </cell>
          <cell r="AL49">
            <v>-651455.63</v>
          </cell>
          <cell r="AM49">
            <v>5345.7</v>
          </cell>
          <cell r="AN49">
            <v>0</v>
          </cell>
          <cell r="AO49">
            <v>7507.98</v>
          </cell>
          <cell r="AP49">
            <v>26181.439999999999</v>
          </cell>
          <cell r="AQ49">
            <v>0</v>
          </cell>
          <cell r="AR49">
            <v>0</v>
          </cell>
          <cell r="AS49">
            <v>29034.49</v>
          </cell>
          <cell r="AT49">
            <v>0.8</v>
          </cell>
          <cell r="AU49">
            <v>344890466.63999999</v>
          </cell>
          <cell r="AV49">
            <v>-303191.73</v>
          </cell>
          <cell r="AW49">
            <v>-4000</v>
          </cell>
          <cell r="AX49">
            <v>0</v>
          </cell>
          <cell r="AY49">
            <v>27576.84</v>
          </cell>
          <cell r="AZ49">
            <v>103649560.63</v>
          </cell>
          <cell r="BA49">
            <v>-15600.8</v>
          </cell>
          <cell r="BB49">
            <v>50</v>
          </cell>
          <cell r="BC49">
            <v>78917.11</v>
          </cell>
          <cell r="BD49">
            <v>102916302.79000001</v>
          </cell>
          <cell r="BE49">
            <v>1360100</v>
          </cell>
          <cell r="BF49">
            <v>50</v>
          </cell>
          <cell r="BG49">
            <v>378334</v>
          </cell>
          <cell r="BH49">
            <v>1837.12</v>
          </cell>
          <cell r="BI49">
            <v>194533.3</v>
          </cell>
          <cell r="BJ49">
            <v>2448454.2400000002</v>
          </cell>
          <cell r="BK49">
            <v>-1788866.6</v>
          </cell>
          <cell r="BL49">
            <v>1117114.67</v>
          </cell>
          <cell r="BM49">
            <v>1315707.2</v>
          </cell>
          <cell r="BN49">
            <v>16268991.16</v>
          </cell>
          <cell r="BO49">
            <v>650841.44999999995</v>
          </cell>
          <cell r="BP49">
            <v>-76878.27</v>
          </cell>
          <cell r="BQ49">
            <v>14000000</v>
          </cell>
          <cell r="BR49">
            <v>755852.85</v>
          </cell>
          <cell r="BS49">
            <v>-8805090.0399999991</v>
          </cell>
          <cell r="BT49">
            <v>-15520890.779999999</v>
          </cell>
          <cell r="BU49">
            <v>0</v>
          </cell>
          <cell r="BV49">
            <v>1456720.84</v>
          </cell>
          <cell r="BW49">
            <v>926188.68</v>
          </cell>
          <cell r="BX49">
            <v>100</v>
          </cell>
          <cell r="BY49">
            <v>1000</v>
          </cell>
          <cell r="BZ49">
            <v>-1988266.0699999882</v>
          </cell>
          <cell r="CA49">
            <v>946176.69</v>
          </cell>
          <cell r="CB49">
            <v>4000</v>
          </cell>
          <cell r="CC49">
            <v>484657.03</v>
          </cell>
          <cell r="CD49">
            <v>-10647451.339999996</v>
          </cell>
          <cell r="CE49">
            <v>100</v>
          </cell>
          <cell r="CF49">
            <v>258152114.12</v>
          </cell>
          <cell r="CG49">
            <v>258152114.12</v>
          </cell>
          <cell r="CH49">
            <v>62017053.210000001</v>
          </cell>
          <cell r="CI49">
            <v>122830759.28</v>
          </cell>
          <cell r="CJ49">
            <v>483735038.20999998</v>
          </cell>
          <cell r="CK49">
            <v>41250623.299999997</v>
          </cell>
          <cell r="CL49">
            <v>442484414.90999997</v>
          </cell>
        </row>
        <row r="50">
          <cell r="B50" t="str">
            <v>BIE06</v>
          </cell>
          <cell r="C50">
            <v>23900</v>
          </cell>
          <cell r="D50">
            <v>-1999986</v>
          </cell>
          <cell r="E50">
            <v>-598155.31999999995</v>
          </cell>
          <cell r="F50">
            <v>-21583685.399999999</v>
          </cell>
          <cell r="G50">
            <v>123756568.09</v>
          </cell>
          <cell r="H50">
            <v>200</v>
          </cell>
          <cell r="I50">
            <v>181577.87</v>
          </cell>
          <cell r="J50">
            <v>5003984</v>
          </cell>
          <cell r="M50">
            <v>0</v>
          </cell>
          <cell r="N50">
            <v>-8179730.2699999996</v>
          </cell>
          <cell r="O50">
            <v>0.02</v>
          </cell>
          <cell r="P50">
            <v>78031.8</v>
          </cell>
          <cell r="Q50">
            <v>-188821.13</v>
          </cell>
          <cell r="R50">
            <v>0</v>
          </cell>
          <cell r="S50">
            <v>16359460.539999999</v>
          </cell>
          <cell r="T50">
            <v>1000</v>
          </cell>
          <cell r="U50">
            <v>0</v>
          </cell>
          <cell r="V50">
            <v>-0.01</v>
          </cell>
          <cell r="W50">
            <v>96132</v>
          </cell>
          <cell r="X50">
            <v>114139591.36</v>
          </cell>
          <cell r="Y50">
            <v>3369704.06</v>
          </cell>
          <cell r="Z50">
            <v>14000000</v>
          </cell>
          <cell r="AA50">
            <v>-5965566.71</v>
          </cell>
          <cell r="AB50">
            <v>3109309.94</v>
          </cell>
          <cell r="AC50">
            <v>14000000</v>
          </cell>
          <cell r="AD50">
            <v>10652.27</v>
          </cell>
          <cell r="AE50">
            <v>6000</v>
          </cell>
          <cell r="AF50">
            <v>24415.21</v>
          </cell>
          <cell r="AG50">
            <v>533594.81000000006</v>
          </cell>
          <cell r="AH50">
            <v>0</v>
          </cell>
          <cell r="AI50">
            <v>34050.29</v>
          </cell>
          <cell r="AJ50">
            <v>173558.02</v>
          </cell>
          <cell r="AK50">
            <v>-181079.84</v>
          </cell>
          <cell r="AL50">
            <v>49650.76</v>
          </cell>
          <cell r="AM50">
            <v>-295273.69</v>
          </cell>
          <cell r="AN50">
            <v>160000</v>
          </cell>
          <cell r="AO50">
            <v>4577.2700000000004</v>
          </cell>
          <cell r="AP50">
            <v>0</v>
          </cell>
          <cell r="AQ50">
            <v>9000</v>
          </cell>
          <cell r="AR50">
            <v>-2014.73</v>
          </cell>
          <cell r="AS50">
            <v>-0.03</v>
          </cell>
          <cell r="AT50">
            <v>1019140903.77</v>
          </cell>
          <cell r="AU50">
            <v>431238736.56</v>
          </cell>
          <cell r="AV50">
            <v>-3000</v>
          </cell>
          <cell r="AW50">
            <v>-3000</v>
          </cell>
          <cell r="AX50">
            <v>0</v>
          </cell>
          <cell r="AY50">
            <v>-489089.69</v>
          </cell>
          <cell r="AZ50">
            <v>0</v>
          </cell>
          <cell r="BA50">
            <v>-210574221.02000001</v>
          </cell>
          <cell r="BB50">
            <v>0</v>
          </cell>
          <cell r="BC50">
            <v>0</v>
          </cell>
          <cell r="BD50">
            <v>167340</v>
          </cell>
          <cell r="BE50">
            <v>8859718.0199999996</v>
          </cell>
          <cell r="BF50">
            <v>12137374.609999999</v>
          </cell>
          <cell r="BG50">
            <v>2317256.7599999998</v>
          </cell>
          <cell r="BH50">
            <v>3946798.29</v>
          </cell>
          <cell r="BI50">
            <v>0</v>
          </cell>
          <cell r="BJ50">
            <v>873000</v>
          </cell>
          <cell r="BK50">
            <v>-5552902.8700000001</v>
          </cell>
          <cell r="BL50">
            <v>-6996902.21</v>
          </cell>
          <cell r="BN50">
            <v>14000000</v>
          </cell>
          <cell r="BO50">
            <v>650841.44999999995</v>
          </cell>
          <cell r="BP50">
            <v>-181613.65</v>
          </cell>
          <cell r="BQ50">
            <v>-21416345.399999999</v>
          </cell>
          <cell r="BR50">
            <v>14000000</v>
          </cell>
          <cell r="BS50">
            <v>-11019003.75</v>
          </cell>
          <cell r="BT50">
            <v>-16990889.920000002</v>
          </cell>
          <cell r="BU50">
            <v>0</v>
          </cell>
          <cell r="BV50">
            <v>14000000</v>
          </cell>
          <cell r="BW50">
            <v>14000000</v>
          </cell>
          <cell r="BX50">
            <v>100</v>
          </cell>
          <cell r="BY50">
            <v>1000</v>
          </cell>
          <cell r="BZ50">
            <v>444202087.90000004</v>
          </cell>
          <cell r="CA50">
            <v>14000000</v>
          </cell>
          <cell r="CB50">
            <v>0</v>
          </cell>
          <cell r="CC50">
            <v>0</v>
          </cell>
          <cell r="CD50">
            <v>102387791.36</v>
          </cell>
          <cell r="CE50">
            <v>100</v>
          </cell>
          <cell r="CF50">
            <v>-3476146.25</v>
          </cell>
          <cell r="CG50">
            <v>-3476146.25</v>
          </cell>
          <cell r="CH50">
            <v>-94057.52</v>
          </cell>
          <cell r="CI50">
            <v>-1.5925616025924683E-6</v>
          </cell>
          <cell r="CJ50">
            <v>-10156330.119999999</v>
          </cell>
          <cell r="CK50">
            <v>-2.0000457763671875E-2</v>
          </cell>
          <cell r="CL50">
            <v>4472036.24</v>
          </cell>
        </row>
        <row r="51">
          <cell r="B51" t="str">
            <v>BMA01</v>
          </cell>
          <cell r="C51">
            <v>29000</v>
          </cell>
          <cell r="E51">
            <v>-25969356</v>
          </cell>
          <cell r="F51">
            <v>-21637848.399999999</v>
          </cell>
          <cell r="G51">
            <v>2413.3200000000002</v>
          </cell>
          <cell r="J51">
            <v>18938</v>
          </cell>
          <cell r="L51">
            <v>0.05</v>
          </cell>
          <cell r="M51">
            <v>3003.33</v>
          </cell>
          <cell r="N51">
            <v>-31043.53</v>
          </cell>
          <cell r="O51">
            <v>162302.75</v>
          </cell>
          <cell r="P51">
            <v>298438.53999999998</v>
          </cell>
          <cell r="Q51">
            <v>1306633587.6900001</v>
          </cell>
          <cell r="R51">
            <v>-6006.67</v>
          </cell>
          <cell r="S51">
            <v>62087.06</v>
          </cell>
          <cell r="T51">
            <v>0</v>
          </cell>
          <cell r="U51">
            <v>1745388.34</v>
          </cell>
          <cell r="V51">
            <v>0</v>
          </cell>
          <cell r="W51">
            <v>8288.7999999999993</v>
          </cell>
          <cell r="X51">
            <v>2561636102.0300002</v>
          </cell>
          <cell r="Y51">
            <v>77</v>
          </cell>
          <cell r="Z51">
            <v>1215.33</v>
          </cell>
          <cell r="AB51">
            <v>0</v>
          </cell>
          <cell r="AC51">
            <v>0</v>
          </cell>
          <cell r="AD51">
            <v>2498.58</v>
          </cell>
          <cell r="AE51">
            <v>6000</v>
          </cell>
          <cell r="AF51">
            <v>56263.07</v>
          </cell>
          <cell r="AG51">
            <v>524185.56</v>
          </cell>
          <cell r="AH51">
            <v>11509.05</v>
          </cell>
          <cell r="AI51">
            <v>29924.639999999999</v>
          </cell>
          <cell r="AJ51">
            <v>130845.24</v>
          </cell>
          <cell r="AK51">
            <v>0</v>
          </cell>
          <cell r="AL51">
            <v>-3462201774.9299998</v>
          </cell>
          <cell r="AM51">
            <v>-9321894919.7700005</v>
          </cell>
          <cell r="AN51">
            <v>741424.7</v>
          </cell>
          <cell r="AO51">
            <v>8499.39</v>
          </cell>
          <cell r="AP51">
            <v>6373.62</v>
          </cell>
          <cell r="AQ51">
            <v>3938.6</v>
          </cell>
          <cell r="AR51">
            <v>3259.74</v>
          </cell>
          <cell r="AS51">
            <v>3259.74</v>
          </cell>
          <cell r="AT51">
            <v>2000</v>
          </cell>
          <cell r="AU51">
            <v>28275.88</v>
          </cell>
          <cell r="AV51">
            <v>0</v>
          </cell>
          <cell r="AW51">
            <v>-717310770.30999994</v>
          </cell>
          <cell r="AX51">
            <v>1497678.66</v>
          </cell>
          <cell r="AY51">
            <v>-173341.02</v>
          </cell>
          <cell r="AZ51">
            <v>894149.73</v>
          </cell>
          <cell r="BA51">
            <v>-592398660.16999996</v>
          </cell>
          <cell r="BB51">
            <v>5318601</v>
          </cell>
          <cell r="BC51">
            <v>-5199908.42</v>
          </cell>
          <cell r="BD51">
            <v>0</v>
          </cell>
          <cell r="BE51">
            <v>167340</v>
          </cell>
          <cell r="BF51">
            <v>6937449.0099999998</v>
          </cell>
          <cell r="BG51">
            <v>2748198.89</v>
          </cell>
          <cell r="BH51">
            <v>4618269.5</v>
          </cell>
          <cell r="BI51">
            <v>167340</v>
          </cell>
          <cell r="BJ51">
            <v>14746885.75</v>
          </cell>
          <cell r="BK51">
            <v>141.91</v>
          </cell>
          <cell r="BL51">
            <v>355593.9</v>
          </cell>
          <cell r="BM51">
            <v>374533.39</v>
          </cell>
          <cell r="BN51">
            <v>-21701230.100000001</v>
          </cell>
          <cell r="BO51">
            <v>157.19</v>
          </cell>
          <cell r="BP51">
            <v>-6854856.4500000002</v>
          </cell>
          <cell r="BQ51">
            <v>-1207947343.9100001</v>
          </cell>
          <cell r="BR51">
            <v>-21409587.199999999</v>
          </cell>
          <cell r="BS51">
            <v>267247.09999999998</v>
          </cell>
          <cell r="BT51">
            <v>0</v>
          </cell>
          <cell r="BV51">
            <v>-21470508.399999999</v>
          </cell>
          <cell r="BW51">
            <v>-21473397.199999999</v>
          </cell>
          <cell r="BZ51">
            <v>1174162.53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F51">
            <v>594770.49</v>
          </cell>
          <cell r="CG51">
            <v>577691.41</v>
          </cell>
          <cell r="CH51">
            <v>4000</v>
          </cell>
          <cell r="CI51">
            <v>981376.16</v>
          </cell>
          <cell r="CJ51">
            <v>1580674.45</v>
          </cell>
          <cell r="CK51">
            <v>14000</v>
          </cell>
          <cell r="CL51">
            <v>1583753.53</v>
          </cell>
        </row>
        <row r="52">
          <cell r="B52" t="str">
            <v>BMC01</v>
          </cell>
          <cell r="C52">
            <v>-5307279.54</v>
          </cell>
          <cell r="D52">
            <v>-1999986</v>
          </cell>
          <cell r="E52">
            <v>-5435467.7599999998</v>
          </cell>
          <cell r="F52">
            <v>-1252494306.1300001</v>
          </cell>
          <cell r="G52">
            <v>-20858230.98</v>
          </cell>
          <cell r="H52">
            <v>-75409.33</v>
          </cell>
          <cell r="I52">
            <v>-1692865.78</v>
          </cell>
          <cell r="J52">
            <v>-55324882.700000003</v>
          </cell>
          <cell r="K52">
            <v>950046325</v>
          </cell>
          <cell r="L52">
            <v>577515134.59000003</v>
          </cell>
          <cell r="M52">
            <v>-137052491.16999999</v>
          </cell>
          <cell r="N52">
            <v>-127598946.48999999</v>
          </cell>
          <cell r="O52">
            <v>-1.08</v>
          </cell>
          <cell r="P52">
            <v>598463.64</v>
          </cell>
          <cell r="Q52">
            <v>746844.14</v>
          </cell>
          <cell r="R52">
            <v>6401057.3300000001</v>
          </cell>
          <cell r="S52">
            <v>-713545870.62</v>
          </cell>
          <cell r="T52">
            <v>-0.01</v>
          </cell>
          <cell r="U52">
            <v>-672247.84</v>
          </cell>
          <cell r="V52">
            <v>-158145.32</v>
          </cell>
          <cell r="W52">
            <v>-2193661.52</v>
          </cell>
          <cell r="X52">
            <v>-234496.22</v>
          </cell>
          <cell r="Y52">
            <v>9799955</v>
          </cell>
          <cell r="Z52">
            <v>-6547488067.1300001</v>
          </cell>
          <cell r="AA52">
            <v>672231.05</v>
          </cell>
          <cell r="AB52">
            <v>1215.33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-249662.58</v>
          </cell>
          <cell r="AH52">
            <v>0</v>
          </cell>
          <cell r="AI52">
            <v>-336483.17</v>
          </cell>
          <cell r="AJ52">
            <v>0</v>
          </cell>
          <cell r="AK52">
            <v>-17207353.440000001</v>
          </cell>
          <cell r="AL52">
            <v>17853469.420000002</v>
          </cell>
          <cell r="AM52">
            <v>47028362.799999997</v>
          </cell>
          <cell r="AN52">
            <v>0</v>
          </cell>
          <cell r="AO52">
            <v>-40</v>
          </cell>
          <cell r="AP52">
            <v>-50034875.229999997</v>
          </cell>
          <cell r="AQ52">
            <v>-218054553.27000001</v>
          </cell>
          <cell r="AR52">
            <v>-15154607.25</v>
          </cell>
          <cell r="AS52">
            <v>-13722.89</v>
          </cell>
          <cell r="AT52">
            <v>-3700545607.23</v>
          </cell>
          <cell r="AU52">
            <v>-10178528.98</v>
          </cell>
          <cell r="AV52">
            <v>-2078231.67</v>
          </cell>
          <cell r="AW52">
            <v>-9800459.9499999993</v>
          </cell>
          <cell r="AX52">
            <v>-4424653.58</v>
          </cell>
          <cell r="AY52">
            <v>-2158108.4700000002</v>
          </cell>
          <cell r="AZ52">
            <v>-428199.55</v>
          </cell>
          <cell r="BA52">
            <v>-970963.07</v>
          </cell>
          <cell r="BB52">
            <v>-1877278.34</v>
          </cell>
          <cell r="BC52">
            <v>248332.83</v>
          </cell>
          <cell r="BD52">
            <v>-4137114.54</v>
          </cell>
          <cell r="BE52">
            <v>-141235</v>
          </cell>
          <cell r="BF52">
            <v>65498</v>
          </cell>
          <cell r="BG52">
            <v>4998990.05</v>
          </cell>
          <cell r="BH52">
            <v>6872397.9299999997</v>
          </cell>
          <cell r="BI52">
            <v>1800453.94</v>
          </cell>
          <cell r="BJ52">
            <v>-192103665.80000001</v>
          </cell>
          <cell r="BK52">
            <v>289837</v>
          </cell>
          <cell r="BL52">
            <v>-911190.7</v>
          </cell>
          <cell r="BM52">
            <v>-80800</v>
          </cell>
          <cell r="BN52">
            <v>511427.92</v>
          </cell>
          <cell r="BO52">
            <v>-12.27</v>
          </cell>
          <cell r="BP52">
            <v>67563.740000000005</v>
          </cell>
          <cell r="BQ52">
            <v>-11788475838.42</v>
          </cell>
          <cell r="BR52">
            <v>-711825427.64999998</v>
          </cell>
          <cell r="BS52">
            <v>253628.67</v>
          </cell>
          <cell r="BT52">
            <v>120279.18</v>
          </cell>
          <cell r="BU52">
            <v>27775212.129999999</v>
          </cell>
          <cell r="BV52">
            <v>-1252494306.1300001</v>
          </cell>
          <cell r="BW52">
            <v>-730566532.99000001</v>
          </cell>
          <cell r="BX52">
            <v>0</v>
          </cell>
          <cell r="BY52">
            <v>250000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110163</v>
          </cell>
          <cell r="CF52">
            <v>14000000</v>
          </cell>
          <cell r="CG52">
            <v>14000000</v>
          </cell>
          <cell r="CH52">
            <v>0</v>
          </cell>
          <cell r="CI52">
            <v>0</v>
          </cell>
          <cell r="CJ52">
            <v>14000000</v>
          </cell>
          <cell r="CK52">
            <v>0</v>
          </cell>
          <cell r="CL52">
            <v>14000000</v>
          </cell>
        </row>
        <row r="53">
          <cell r="B53" t="str">
            <v>BSA01</v>
          </cell>
          <cell r="C53">
            <v>-5307279.54</v>
          </cell>
          <cell r="E53">
            <v>-5435467.7599999998</v>
          </cell>
          <cell r="F53">
            <v>-1627679607.8900001</v>
          </cell>
          <cell r="G53">
            <v>-20858230.98</v>
          </cell>
          <cell r="H53">
            <v>-75409.33</v>
          </cell>
          <cell r="I53">
            <v>-1692865.78</v>
          </cell>
          <cell r="J53">
            <v>-55324882.700000003</v>
          </cell>
          <cell r="K53">
            <v>950046325</v>
          </cell>
          <cell r="L53">
            <v>577515134.59000003</v>
          </cell>
          <cell r="M53">
            <v>-144199.15</v>
          </cell>
          <cell r="N53">
            <v>0.02</v>
          </cell>
          <cell r="O53">
            <v>-137052491.16999999</v>
          </cell>
          <cell r="P53">
            <v>0</v>
          </cell>
          <cell r="Q53">
            <v>375119.19</v>
          </cell>
          <cell r="R53">
            <v>288398.31</v>
          </cell>
          <cell r="S53">
            <v>22159404.68</v>
          </cell>
          <cell r="T53">
            <v>435349.9</v>
          </cell>
          <cell r="U53">
            <v>0.01</v>
          </cell>
          <cell r="V53">
            <v>-713545870.62</v>
          </cell>
          <cell r="W53">
            <v>-0.01</v>
          </cell>
          <cell r="X53">
            <v>-672247.84</v>
          </cell>
          <cell r="Y53">
            <v>-158145.32</v>
          </cell>
          <cell r="Z53">
            <v>-2193661.52</v>
          </cell>
          <cell r="AA53">
            <v>0</v>
          </cell>
          <cell r="AB53">
            <v>9799955</v>
          </cell>
          <cell r="AC53">
            <v>-6547488067.1300001</v>
          </cell>
          <cell r="AD53">
            <v>-11098.7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160000</v>
          </cell>
          <cell r="AO53">
            <v>0</v>
          </cell>
          <cell r="AP53">
            <v>73693.2</v>
          </cell>
          <cell r="AQ53">
            <v>4501879.6100000003</v>
          </cell>
          <cell r="AR53">
            <v>0</v>
          </cell>
          <cell r="AS53">
            <v>-10529.08</v>
          </cell>
          <cell r="AT53">
            <v>-50034875.229999997</v>
          </cell>
          <cell r="AU53">
            <v>-218054553.27000001</v>
          </cell>
          <cell r="AV53">
            <v>-15154607.25</v>
          </cell>
          <cell r="AW53">
            <v>-13722.89</v>
          </cell>
          <cell r="AX53">
            <v>753760649.11000001</v>
          </cell>
          <cell r="AY53">
            <v>-3700545607.23</v>
          </cell>
          <cell r="AZ53">
            <v>-10178528.98</v>
          </cell>
          <cell r="BA53">
            <v>-2078231.67</v>
          </cell>
          <cell r="BB53">
            <v>-9800459.9499999993</v>
          </cell>
          <cell r="BC53">
            <v>-4424653.58</v>
          </cell>
          <cell r="BD53">
            <v>-2158108.4700000002</v>
          </cell>
          <cell r="BE53">
            <v>-428199.55</v>
          </cell>
          <cell r="BF53">
            <v>-970963.07</v>
          </cell>
          <cell r="BG53">
            <v>-1877278.34</v>
          </cell>
          <cell r="BH53">
            <v>248332.83</v>
          </cell>
          <cell r="BI53">
            <v>1800453.94</v>
          </cell>
          <cell r="BJ53">
            <v>-141235</v>
          </cell>
          <cell r="BK53">
            <v>65498</v>
          </cell>
          <cell r="BL53">
            <v>0</v>
          </cell>
          <cell r="BM53">
            <v>2868444</v>
          </cell>
          <cell r="BN53">
            <v>0</v>
          </cell>
          <cell r="BO53">
            <v>-192103665.80000001</v>
          </cell>
          <cell r="BP53">
            <v>289837</v>
          </cell>
          <cell r="BQ53">
            <v>-911190.7</v>
          </cell>
          <cell r="BR53">
            <v>-80800</v>
          </cell>
          <cell r="BS53">
            <v>0</v>
          </cell>
          <cell r="BT53">
            <v>-12.27</v>
          </cell>
          <cell r="BV53">
            <v>-11788475838.42</v>
          </cell>
          <cell r="BW53">
            <v>-11788475838.42</v>
          </cell>
          <cell r="BZ53">
            <v>-21511493.899999999</v>
          </cell>
          <cell r="CA53">
            <v>-6547488067.1300001</v>
          </cell>
          <cell r="CB53">
            <v>-713545870.63</v>
          </cell>
          <cell r="CC53">
            <v>-137052491.16999999</v>
          </cell>
          <cell r="CD53">
            <v>42879717.619999997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-21493320.699999999</v>
          </cell>
          <cell r="CK53">
            <v>-21493320.699999999</v>
          </cell>
          <cell r="CL53">
            <v>0</v>
          </cell>
        </row>
        <row r="54">
          <cell r="B54" t="str">
            <v>BSA02</v>
          </cell>
          <cell r="C54">
            <v>-24870650.899999999</v>
          </cell>
          <cell r="E54">
            <v>-4355484.67</v>
          </cell>
          <cell r="F54">
            <v>-767532962.30999994</v>
          </cell>
          <cell r="G54">
            <v>-22417097.73</v>
          </cell>
          <cell r="H54">
            <v>17848.310000000001</v>
          </cell>
          <cell r="I54">
            <v>-1741595.11</v>
          </cell>
          <cell r="J54">
            <v>-6457824.1299999999</v>
          </cell>
          <cell r="K54">
            <v>977821437</v>
          </cell>
          <cell r="L54">
            <v>0</v>
          </cell>
          <cell r="M54">
            <v>-151668779.69999999</v>
          </cell>
          <cell r="N54">
            <v>-3295631</v>
          </cell>
          <cell r="O54">
            <v>-157633028.87</v>
          </cell>
          <cell r="P54">
            <v>148663.79999999999</v>
          </cell>
          <cell r="Q54">
            <v>0</v>
          </cell>
          <cell r="R54">
            <v>148492.69</v>
          </cell>
          <cell r="S54">
            <v>498954397.77999997</v>
          </cell>
          <cell r="T54">
            <v>435308.47</v>
          </cell>
          <cell r="U54">
            <v>-32502.84</v>
          </cell>
          <cell r="V54">
            <v>-780551414.20000005</v>
          </cell>
          <cell r="W54">
            <v>939847.54</v>
          </cell>
          <cell r="X54">
            <v>-672131.05</v>
          </cell>
          <cell r="Y54">
            <v>-151859.69</v>
          </cell>
          <cell r="Z54">
            <v>-3120601.05</v>
          </cell>
          <cell r="AA54">
            <v>77</v>
          </cell>
          <cell r="AB54">
            <v>-20873649.399999999</v>
          </cell>
          <cell r="AC54">
            <v>-10285476311.030001</v>
          </cell>
          <cell r="AD54">
            <v>5208.76</v>
          </cell>
          <cell r="AE54">
            <v>5985.33</v>
          </cell>
          <cell r="AF54">
            <v>6793.24</v>
          </cell>
          <cell r="AG54">
            <v>245000.24</v>
          </cell>
          <cell r="AH54">
            <v>7187.19</v>
          </cell>
          <cell r="AI54">
            <v>48437.04</v>
          </cell>
          <cell r="AJ54">
            <v>129117.06</v>
          </cell>
          <cell r="AK54">
            <v>0</v>
          </cell>
          <cell r="AL54">
            <v>-931258076</v>
          </cell>
          <cell r="AM54">
            <v>-3731866470.4699998</v>
          </cell>
          <cell r="AN54">
            <v>-9866969391.9500008</v>
          </cell>
          <cell r="AO54">
            <v>-5386.02</v>
          </cell>
          <cell r="AP54">
            <v>-40</v>
          </cell>
          <cell r="AQ54">
            <v>-45215166.609999999</v>
          </cell>
          <cell r="AR54">
            <v>-161337784.33000001</v>
          </cell>
          <cell r="AS54">
            <v>-11361910.199999999</v>
          </cell>
          <cell r="AT54">
            <v>-9573.1</v>
          </cell>
          <cell r="AU54">
            <v>-122957918.31999999</v>
          </cell>
          <cell r="AV54">
            <v>-5859121.9199999999</v>
          </cell>
          <cell r="AW54">
            <v>-54775679.799999997</v>
          </cell>
          <cell r="AX54">
            <v>-294419107.19999999</v>
          </cell>
          <cell r="AY54">
            <v>-19230994.800000001</v>
          </cell>
          <cell r="AZ54">
            <v>-16998.560000000001</v>
          </cell>
          <cell r="BA54">
            <v>-932270.73</v>
          </cell>
          <cell r="BB54">
            <v>-899204.74</v>
          </cell>
          <cell r="BC54">
            <v>-8351857.7199999997</v>
          </cell>
          <cell r="BD54">
            <v>-498954397.87</v>
          </cell>
          <cell r="BE54">
            <v>-8582146.2599999998</v>
          </cell>
          <cell r="BF54">
            <v>-3692000.97</v>
          </cell>
          <cell r="BG54">
            <v>-2338072.7799999998</v>
          </cell>
          <cell r="BH54">
            <v>10550697.810000001</v>
          </cell>
          <cell r="BI54">
            <v>491766957.87</v>
          </cell>
          <cell r="BJ54">
            <v>-2353161.0099999998</v>
          </cell>
          <cell r="BK54">
            <v>1030292.83</v>
          </cell>
          <cell r="BL54">
            <v>-27775112</v>
          </cell>
          <cell r="BM54">
            <v>-141235</v>
          </cell>
          <cell r="BN54">
            <v>65498</v>
          </cell>
          <cell r="BO54">
            <v>7447261</v>
          </cell>
          <cell r="BP54">
            <v>-12.27</v>
          </cell>
          <cell r="BQ54">
            <v>-9.0000033378601074E-2</v>
          </cell>
          <cell r="BR54">
            <v>-159003525.72</v>
          </cell>
          <cell r="BS54">
            <v>289837</v>
          </cell>
          <cell r="BT54">
            <v>-911190.7</v>
          </cell>
          <cell r="BU54">
            <v>-80800</v>
          </cell>
          <cell r="BV54">
            <v>491766957.87</v>
          </cell>
          <cell r="BW54">
            <v>-12.27</v>
          </cell>
          <cell r="BX54">
            <v>796.13</v>
          </cell>
          <cell r="BZ54">
            <v>-767532962.30999994</v>
          </cell>
          <cell r="CA54">
            <v>0</v>
          </cell>
          <cell r="CB54">
            <v>0</v>
          </cell>
          <cell r="CC54">
            <v>0</v>
          </cell>
          <cell r="CD54">
            <v>186675763.02999997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-753953466.44000006</v>
          </cell>
          <cell r="CK54">
            <v>-753953466.44000006</v>
          </cell>
          <cell r="CL54">
            <v>0</v>
          </cell>
        </row>
        <row r="55">
          <cell r="B55" t="str">
            <v>BUA02</v>
          </cell>
          <cell r="C55">
            <v>8938700.7899999991</v>
          </cell>
          <cell r="E55">
            <v>2490000</v>
          </cell>
          <cell r="F55">
            <v>-1401152270.6099999</v>
          </cell>
          <cell r="G55">
            <v>-22417097.73</v>
          </cell>
          <cell r="H55">
            <v>17848.310000000001</v>
          </cell>
          <cell r="I55">
            <v>-1741595.11</v>
          </cell>
          <cell r="J55">
            <v>-6457824.1299999999</v>
          </cell>
          <cell r="K55">
            <v>977821437</v>
          </cell>
          <cell r="L55">
            <v>0</v>
          </cell>
          <cell r="M55">
            <v>-113481673.01000001</v>
          </cell>
          <cell r="N55">
            <v>-5500</v>
          </cell>
          <cell r="O55">
            <v>-157633028.87</v>
          </cell>
          <cell r="P55">
            <v>714097.87</v>
          </cell>
          <cell r="Q55">
            <v>0</v>
          </cell>
          <cell r="R55">
            <v>0</v>
          </cell>
          <cell r="S55">
            <v>-303809288.30000001</v>
          </cell>
          <cell r="T55">
            <v>3717086.64</v>
          </cell>
          <cell r="U55">
            <v>-3042619878.8600001</v>
          </cell>
          <cell r="V55">
            <v>498954397.77999997</v>
          </cell>
          <cell r="W55">
            <v>452412.48</v>
          </cell>
          <cell r="X55">
            <v>-672131.05</v>
          </cell>
          <cell r="Y55">
            <v>-151859.69</v>
          </cell>
          <cell r="Z55">
            <v>-2417023927</v>
          </cell>
          <cell r="AB55">
            <v>-20873649.399999999</v>
          </cell>
          <cell r="AC55">
            <v>-10285476311.030001</v>
          </cell>
          <cell r="AD55">
            <v>5000</v>
          </cell>
          <cell r="AE55">
            <v>7861.72</v>
          </cell>
          <cell r="AF55">
            <v>11000</v>
          </cell>
          <cell r="AG55">
            <v>17264.490000000002</v>
          </cell>
          <cell r="AH55">
            <v>473513.2</v>
          </cell>
          <cell r="AI55">
            <v>25963.61</v>
          </cell>
          <cell r="AJ55">
            <v>73159.210000000006</v>
          </cell>
          <cell r="AK55">
            <v>112956.35</v>
          </cell>
          <cell r="AL55">
            <v>0</v>
          </cell>
          <cell r="AM55">
            <v>1276581.24</v>
          </cell>
          <cell r="AN55">
            <v>106377000.51000001</v>
          </cell>
          <cell r="AO55">
            <v>160000</v>
          </cell>
          <cell r="AP55">
            <v>15781698.92</v>
          </cell>
          <cell r="AQ55">
            <v>2415116.9500000002</v>
          </cell>
          <cell r="AR55">
            <v>10179554.279999999</v>
          </cell>
          <cell r="AS55">
            <v>7134993</v>
          </cell>
          <cell r="AT55">
            <v>-514.86</v>
          </cell>
          <cell r="AU55">
            <v>0</v>
          </cell>
          <cell r="AV55">
            <v>-50034875.229999997</v>
          </cell>
          <cell r="AW55">
            <v>-54775679.799999997</v>
          </cell>
          <cell r="AX55">
            <v>-294419107.19999999</v>
          </cell>
          <cell r="AY55">
            <v>-19230994.800000001</v>
          </cell>
          <cell r="AZ55">
            <v>-16998.560000000001</v>
          </cell>
          <cell r="BA55">
            <v>-932270.73</v>
          </cell>
          <cell r="BB55">
            <v>-1019.67</v>
          </cell>
          <cell r="BC55">
            <v>-8351857.7199999997</v>
          </cell>
          <cell r="BD55">
            <v>-3600877.65</v>
          </cell>
          <cell r="BE55">
            <v>-8582146.2599999998</v>
          </cell>
          <cell r="BF55">
            <v>-3692000.97</v>
          </cell>
          <cell r="BG55">
            <v>-2338072.7799999998</v>
          </cell>
          <cell r="BH55">
            <v>10550697.810000001</v>
          </cell>
          <cell r="BI55">
            <v>-498954397.87</v>
          </cell>
          <cell r="BJ55">
            <v>-2353161.0099999998</v>
          </cell>
          <cell r="BK55">
            <v>1030292.83</v>
          </cell>
          <cell r="BL55">
            <v>-27775112</v>
          </cell>
          <cell r="BM55">
            <v>-141235</v>
          </cell>
          <cell r="BN55">
            <v>65498</v>
          </cell>
          <cell r="BO55">
            <v>15800.01</v>
          </cell>
          <cell r="BP55">
            <v>-5961146.4100000001</v>
          </cell>
          <cell r="BQ55">
            <v>-2675580720.5099998</v>
          </cell>
          <cell r="BR55">
            <v>-159003525.72</v>
          </cell>
          <cell r="BS55">
            <v>289837</v>
          </cell>
          <cell r="BT55">
            <v>-911190.7</v>
          </cell>
          <cell r="BU55">
            <v>-80800</v>
          </cell>
          <cell r="BV55">
            <v>-9.0000033378601074E-2</v>
          </cell>
          <cell r="BW55">
            <v>-12.27</v>
          </cell>
          <cell r="BX55">
            <v>796.13</v>
          </cell>
          <cell r="BY55">
            <v>796.13</v>
          </cell>
          <cell r="BZ55">
            <v>-12165392883.230001</v>
          </cell>
          <cell r="CA55">
            <v>0</v>
          </cell>
          <cell r="CB55">
            <v>498954397.77999997</v>
          </cell>
          <cell r="CC55">
            <v>0</v>
          </cell>
          <cell r="CD55">
            <v>827810297.17000008</v>
          </cell>
          <cell r="CF55">
            <v>-6547488067.1300001</v>
          </cell>
          <cell r="CG55">
            <v>-6547488067.1300001</v>
          </cell>
          <cell r="CH55">
            <v>-713545870.63</v>
          </cell>
          <cell r="CI55">
            <v>-137052491.16999999</v>
          </cell>
          <cell r="CJ55">
            <v>-8003461756.96</v>
          </cell>
          <cell r="CK55">
            <v>-5395985710.8999996</v>
          </cell>
          <cell r="CL55">
            <v>-7920051587.1100006</v>
          </cell>
        </row>
        <row r="56">
          <cell r="B56" t="str">
            <v>BUB01</v>
          </cell>
          <cell r="C56">
            <v>4319700.79</v>
          </cell>
          <cell r="E56">
            <v>1162000</v>
          </cell>
          <cell r="F56">
            <v>-796561683.16999996</v>
          </cell>
          <cell r="G56">
            <v>0</v>
          </cell>
          <cell r="I56">
            <v>204436.7</v>
          </cell>
          <cell r="J56">
            <v>9460</v>
          </cell>
          <cell r="K56">
            <v>-27775112</v>
          </cell>
          <cell r="L56">
            <v>121979002.84999999</v>
          </cell>
          <cell r="M56">
            <v>-19639.97</v>
          </cell>
          <cell r="N56">
            <v>-4224412.92</v>
          </cell>
          <cell r="O56">
            <v>-117123292.76000001</v>
          </cell>
          <cell r="P56">
            <v>811781.78</v>
          </cell>
          <cell r="Q56">
            <v>-0.01</v>
          </cell>
          <cell r="R56">
            <v>332317.46999999997</v>
          </cell>
          <cell r="S56">
            <v>39279.93</v>
          </cell>
          <cell r="T56">
            <v>-10539296.560000001</v>
          </cell>
          <cell r="U56">
            <v>-1548516960.0699999</v>
          </cell>
          <cell r="V56">
            <v>-307728463.22000003</v>
          </cell>
          <cell r="W56">
            <v>970</v>
          </cell>
          <cell r="X56">
            <v>435845.1</v>
          </cell>
          <cell r="Y56">
            <v>566153.39</v>
          </cell>
          <cell r="Z56">
            <v>0</v>
          </cell>
          <cell r="AA56">
            <v>-2895304.26</v>
          </cell>
          <cell r="AB56">
            <v>-3847311.44</v>
          </cell>
          <cell r="AC56">
            <v>-2673416925</v>
          </cell>
          <cell r="AD56">
            <v>-11687710.380000001</v>
          </cell>
          <cell r="AE56">
            <v>-12670095.880000001</v>
          </cell>
          <cell r="AF56">
            <v>-21970893.010000002</v>
          </cell>
          <cell r="AG56">
            <v>-39351269.82</v>
          </cell>
          <cell r="AH56">
            <v>642747.6</v>
          </cell>
          <cell r="AI56">
            <v>20640.21</v>
          </cell>
          <cell r="AJ56">
            <v>186008.06</v>
          </cell>
          <cell r="AK56">
            <v>113216.02</v>
          </cell>
          <cell r="AL56">
            <v>1264878.07</v>
          </cell>
          <cell r="AM56">
            <v>0</v>
          </cell>
          <cell r="AN56">
            <v>-1189091.25</v>
          </cell>
          <cell r="AP56">
            <v>3037.48</v>
          </cell>
          <cell r="AQ56">
            <v>1892587.51</v>
          </cell>
          <cell r="AR56">
            <v>-5104.33</v>
          </cell>
          <cell r="AS56">
            <v>2459.0300000000002</v>
          </cell>
          <cell r="AT56">
            <v>13520868.189999999</v>
          </cell>
          <cell r="AU56">
            <v>0</v>
          </cell>
          <cell r="AV56">
            <v>8792538.2300000004</v>
          </cell>
          <cell r="AW56">
            <v>7555083</v>
          </cell>
          <cell r="AX56">
            <v>2000</v>
          </cell>
          <cell r="AY56">
            <v>18666.02</v>
          </cell>
          <cell r="AZ56">
            <v>10180</v>
          </cell>
          <cell r="BA56">
            <v>62550347</v>
          </cell>
          <cell r="BB56">
            <v>-308411454</v>
          </cell>
          <cell r="BC56">
            <v>-10000</v>
          </cell>
          <cell r="BG56">
            <v>214024.77</v>
          </cell>
          <cell r="BH56">
            <v>462893.54</v>
          </cell>
          <cell r="BL56">
            <v>0</v>
          </cell>
          <cell r="BM56">
            <v>0</v>
          </cell>
          <cell r="BN56">
            <v>50</v>
          </cell>
          <cell r="BO56">
            <v>15800.01</v>
          </cell>
          <cell r="BP56">
            <v>0</v>
          </cell>
          <cell r="BQ56">
            <v>-116111036.59</v>
          </cell>
          <cell r="BR56">
            <v>0</v>
          </cell>
          <cell r="BV56">
            <v>-2940725463.1500001</v>
          </cell>
          <cell r="BW56">
            <v>-3170267957.9900002</v>
          </cell>
          <cell r="BZ56">
            <v>-27775112</v>
          </cell>
          <cell r="CA56">
            <v>-2673416925</v>
          </cell>
          <cell r="CB56">
            <v>-307728463.22000003</v>
          </cell>
          <cell r="CC56">
            <v>-117123292.76000001</v>
          </cell>
          <cell r="CD56">
            <v>1515298.97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-27775112.129999999</v>
          </cell>
          <cell r="CK56">
            <v>0</v>
          </cell>
          <cell r="CL56">
            <v>-0.12999999895691872</v>
          </cell>
        </row>
        <row r="57">
          <cell r="B57" t="str">
            <v>BUC01</v>
          </cell>
          <cell r="C57">
            <v>6675244.2000000002</v>
          </cell>
          <cell r="E57">
            <v>1191000</v>
          </cell>
          <cell r="F57">
            <v>-1280109186.24</v>
          </cell>
          <cell r="G57">
            <v>2401.39</v>
          </cell>
          <cell r="H57">
            <v>17848.310000000001</v>
          </cell>
          <cell r="I57">
            <v>-1741595.11</v>
          </cell>
          <cell r="J57">
            <v>0</v>
          </cell>
          <cell r="K57">
            <v>0</v>
          </cell>
          <cell r="L57">
            <v>53938971.399999999</v>
          </cell>
          <cell r="M57">
            <v>-719409.49</v>
          </cell>
          <cell r="N57">
            <v>-2363892.4</v>
          </cell>
          <cell r="O57">
            <v>-137344641.75999999</v>
          </cell>
          <cell r="P57">
            <v>-4417890.76</v>
          </cell>
          <cell r="Q57">
            <v>868549.17</v>
          </cell>
          <cell r="R57">
            <v>37479.18</v>
          </cell>
          <cell r="S57">
            <v>-306381993.17000002</v>
          </cell>
          <cell r="T57">
            <v>-8311102.9400000004</v>
          </cell>
          <cell r="U57">
            <v>1438818.98</v>
          </cell>
          <cell r="V57">
            <v>-364594893.56</v>
          </cell>
          <cell r="W57">
            <v>-11021995.68</v>
          </cell>
          <cell r="X57">
            <v>-672131.05</v>
          </cell>
          <cell r="Y57">
            <v>801043.3</v>
          </cell>
          <cell r="Z57">
            <v>-2327151099</v>
          </cell>
          <cell r="AA57">
            <v>-2632496.6</v>
          </cell>
          <cell r="AB57">
            <v>-3712750.28</v>
          </cell>
          <cell r="AC57">
            <v>-4858597.78</v>
          </cell>
          <cell r="AD57">
            <v>-3027908.78</v>
          </cell>
          <cell r="AE57">
            <v>-4121914.32</v>
          </cell>
          <cell r="AF57">
            <v>-9333494.9600000009</v>
          </cell>
          <cell r="AG57">
            <v>-12223007.140000001</v>
          </cell>
          <cell r="AH57">
            <v>-13250385.640000001</v>
          </cell>
          <cell r="AI57">
            <v>-22977158.449999999</v>
          </cell>
          <cell r="AJ57">
            <v>-41153555.460000001</v>
          </cell>
          <cell r="AK57">
            <v>46356.21</v>
          </cell>
          <cell r="AL57">
            <v>-47417.02</v>
          </cell>
          <cell r="AM57">
            <v>297289.8</v>
          </cell>
          <cell r="AN57">
            <v>11986594.73</v>
          </cell>
          <cell r="AO57">
            <v>4921300.01</v>
          </cell>
          <cell r="AP57">
            <v>0</v>
          </cell>
          <cell r="AQ57">
            <v>14514270.51</v>
          </cell>
          <cell r="AR57">
            <v>-8026.05</v>
          </cell>
          <cell r="AS57">
            <v>9521064.0800000001</v>
          </cell>
          <cell r="AT57">
            <v>6912070</v>
          </cell>
          <cell r="AU57">
            <v>241233.8</v>
          </cell>
          <cell r="AV57">
            <v>0</v>
          </cell>
          <cell r="AW57">
            <v>11947718.539999999</v>
          </cell>
          <cell r="AX57">
            <v>3678815.98</v>
          </cell>
          <cell r="AY57">
            <v>8574758.3800000008</v>
          </cell>
          <cell r="AZ57">
            <v>8952424</v>
          </cell>
          <cell r="BA57">
            <v>-19230994.800000001</v>
          </cell>
          <cell r="BB57">
            <v>1992242.21</v>
          </cell>
          <cell r="BC57">
            <v>-926.97</v>
          </cell>
          <cell r="BD57">
            <v>277934.21000000002</v>
          </cell>
          <cell r="BE57">
            <v>-8351857.7199999997</v>
          </cell>
          <cell r="BF57">
            <v>-3600877.65</v>
          </cell>
          <cell r="BG57">
            <v>-8582146.2599999998</v>
          </cell>
          <cell r="BH57">
            <v>-3692000.97</v>
          </cell>
          <cell r="BI57">
            <v>-2338072.7799999998</v>
          </cell>
          <cell r="BJ57">
            <v>-1622.19</v>
          </cell>
          <cell r="BK57">
            <v>-1074730.03</v>
          </cell>
          <cell r="BL57">
            <v>0</v>
          </cell>
          <cell r="BM57">
            <v>1030292.83</v>
          </cell>
          <cell r="BN57">
            <v>-27775112</v>
          </cell>
          <cell r="BO57">
            <v>-141235</v>
          </cell>
          <cell r="BP57">
            <v>65498</v>
          </cell>
          <cell r="BQ57">
            <v>-61213956.320000008</v>
          </cell>
          <cell r="BR57">
            <v>-2562254647.8799996</v>
          </cell>
          <cell r="BS57">
            <v>0</v>
          </cell>
          <cell r="BT57">
            <v>-159003525.72</v>
          </cell>
          <cell r="BU57">
            <v>289837</v>
          </cell>
          <cell r="BV57">
            <v>-121527311.19</v>
          </cell>
          <cell r="BW57">
            <v>-124235448.50999999</v>
          </cell>
          <cell r="BY57">
            <v>-12.27</v>
          </cell>
          <cell r="BZ57">
            <v>-4382274180.6599998</v>
          </cell>
          <cell r="CA57">
            <v>-106087424.75</v>
          </cell>
          <cell r="CB57">
            <v>-11021995.68</v>
          </cell>
          <cell r="CC57">
            <v>-4417890.76</v>
          </cell>
          <cell r="CD57">
            <v>27082346.43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</row>
        <row r="58">
          <cell r="B58" t="str">
            <v>BUC02</v>
          </cell>
          <cell r="C58">
            <v>7219244.2000000002</v>
          </cell>
          <cell r="E58">
            <v>1239000</v>
          </cell>
          <cell r="F58">
            <v>-655674687.11000001</v>
          </cell>
          <cell r="G58">
            <v>0</v>
          </cell>
          <cell r="H58">
            <v>-1756307.45</v>
          </cell>
          <cell r="I58">
            <v>-4233896.57</v>
          </cell>
          <cell r="J58">
            <v>958932320</v>
          </cell>
          <cell r="K58">
            <v>-28008063.600000001</v>
          </cell>
          <cell r="L58">
            <v>6810044.7199999997</v>
          </cell>
          <cell r="M58">
            <v>-735534.99</v>
          </cell>
          <cell r="N58">
            <v>2822513.83</v>
          </cell>
          <cell r="O58">
            <v>-151344634.75999999</v>
          </cell>
          <cell r="P58">
            <v>-2385137.2000000002</v>
          </cell>
          <cell r="Q58">
            <v>1106830.2</v>
          </cell>
          <cell r="R58">
            <v>2610306.0299999998</v>
          </cell>
          <cell r="S58">
            <v>-4337819.41</v>
          </cell>
          <cell r="T58">
            <v>6187902.4000000004</v>
          </cell>
          <cell r="U58">
            <v>1471069.98</v>
          </cell>
          <cell r="V58">
            <v>-369981582.97000003</v>
          </cell>
          <cell r="W58">
            <v>-8464176.8200000003</v>
          </cell>
          <cell r="X58">
            <v>-151859.69</v>
          </cell>
          <cell r="Y58">
            <v>-3120231.05</v>
          </cell>
          <cell r="Z58">
            <v>320448.21999999997</v>
          </cell>
          <cell r="AA58">
            <v>3011820.68</v>
          </cell>
          <cell r="AB58">
            <v>4137551.22</v>
          </cell>
          <cell r="AC58">
            <v>4146272.51</v>
          </cell>
          <cell r="AD58">
            <v>-2643619.7999999998</v>
          </cell>
          <cell r="AE58">
            <v>-3757514.84</v>
          </cell>
          <cell r="AF58">
            <v>-4890409.34</v>
          </cell>
          <cell r="AG58">
            <v>-6654690.1600000001</v>
          </cell>
          <cell r="AH58">
            <v>-6535012.5700000003</v>
          </cell>
          <cell r="AI58">
            <v>-8347293.4199999999</v>
          </cell>
          <cell r="AJ58">
            <v>-18242585.289999999</v>
          </cell>
          <cell r="AK58">
            <v>5903324.96</v>
          </cell>
          <cell r="AL58">
            <v>9414242.8000000007</v>
          </cell>
          <cell r="AM58">
            <v>8495894.6999999993</v>
          </cell>
          <cell r="AN58">
            <v>847267.66</v>
          </cell>
          <cell r="AO58">
            <v>62679.39</v>
          </cell>
          <cell r="AP58">
            <v>-1453782.13</v>
          </cell>
          <cell r="AQ58">
            <v>6608217</v>
          </cell>
          <cell r="AR58">
            <v>-0.09</v>
          </cell>
          <cell r="AS58">
            <v>354200</v>
          </cell>
          <cell r="AT58">
            <v>-1206.0999999999999</v>
          </cell>
          <cell r="AU58">
            <v>-760571.46</v>
          </cell>
          <cell r="AV58">
            <v>274458.73</v>
          </cell>
          <cell r="AW58">
            <v>11253814.9</v>
          </cell>
          <cell r="AX58">
            <v>10670915.93</v>
          </cell>
          <cell r="AY58">
            <v>8003375.1100000003</v>
          </cell>
          <cell r="AZ58">
            <v>9484494</v>
          </cell>
          <cell r="BA58">
            <v>9423225</v>
          </cell>
          <cell r="BB58">
            <v>0</v>
          </cell>
          <cell r="BC58">
            <v>-22177</v>
          </cell>
          <cell r="BD58">
            <v>-4943690.8899999997</v>
          </cell>
          <cell r="BE58">
            <v>-7404448.1399999997</v>
          </cell>
          <cell r="BF58">
            <v>-3497837.47</v>
          </cell>
          <cell r="BG58">
            <v>-7332563.9299999997</v>
          </cell>
          <cell r="BH58">
            <v>-4602489.58</v>
          </cell>
          <cell r="BI58">
            <v>-3667677.6</v>
          </cell>
          <cell r="BJ58">
            <v>-1807.59</v>
          </cell>
          <cell r="BK58">
            <v>-1113912.6399999999</v>
          </cell>
          <cell r="BL58">
            <v>-2809575.22</v>
          </cell>
          <cell r="BM58">
            <v>1491244.78</v>
          </cell>
          <cell r="BN58">
            <v>-27775112.129999999</v>
          </cell>
          <cell r="BP58">
            <v>-70563863.379999995</v>
          </cell>
          <cell r="BQ58">
            <v>1.000000536441803E-2</v>
          </cell>
          <cell r="BR58">
            <v>-113402899.28999999</v>
          </cell>
          <cell r="BT58">
            <v>-159003525.72</v>
          </cell>
          <cell r="BU58">
            <v>289837</v>
          </cell>
          <cell r="BV58">
            <v>-61920439.440000005</v>
          </cell>
          <cell r="BW58">
            <v>-62273683.799999997</v>
          </cell>
          <cell r="BZ58">
            <v>-4267750133.6999998</v>
          </cell>
          <cell r="CA58">
            <v>-51071125.420000002</v>
          </cell>
          <cell r="CB58">
            <v>-8464176.8200000003</v>
          </cell>
          <cell r="CC58">
            <v>-2385137.2000000002</v>
          </cell>
          <cell r="CD58">
            <v>-21709846</v>
          </cell>
          <cell r="CF58">
            <v>-136410560.66999999</v>
          </cell>
          <cell r="CG58">
            <v>-136410560.66999999</v>
          </cell>
          <cell r="CH58">
            <v>0</v>
          </cell>
          <cell r="CI58">
            <v>0</v>
          </cell>
          <cell r="CJ58">
            <v>-136410560.66999999</v>
          </cell>
          <cell r="CK58">
            <v>0</v>
          </cell>
          <cell r="CL58">
            <v>-136410560.66999999</v>
          </cell>
        </row>
        <row r="59">
          <cell r="B59" t="str">
            <v>BUC03</v>
          </cell>
          <cell r="C59">
            <v>781659</v>
          </cell>
          <cell r="E59">
            <v>1885000</v>
          </cell>
          <cell r="F59">
            <v>-655674687.11000001</v>
          </cell>
          <cell r="G59">
            <v>-22417097.73</v>
          </cell>
          <cell r="H59">
            <v>-1756307.45</v>
          </cell>
          <cell r="I59">
            <v>-4233896.57</v>
          </cell>
          <cell r="J59">
            <v>-27775112</v>
          </cell>
          <cell r="K59">
            <v>-28008063.600000001</v>
          </cell>
          <cell r="L59">
            <v>57710965</v>
          </cell>
          <cell r="M59">
            <v>-1487406</v>
          </cell>
          <cell r="N59">
            <v>-3531693</v>
          </cell>
          <cell r="O59">
            <v>-135214782.75999999</v>
          </cell>
          <cell r="P59">
            <v>2921912.75</v>
          </cell>
          <cell r="Q59">
            <v>0.01</v>
          </cell>
          <cell r="R59">
            <v>-139172.78</v>
          </cell>
          <cell r="S59">
            <v>-2328656</v>
          </cell>
          <cell r="T59">
            <v>-2013705.04</v>
          </cell>
          <cell r="U59">
            <v>1438818.98</v>
          </cell>
          <cell r="V59">
            <v>-348644855.44999999</v>
          </cell>
          <cell r="W59">
            <v>6411549.9699999997</v>
          </cell>
          <cell r="X59">
            <v>-672131.05</v>
          </cell>
          <cell r="Y59">
            <v>-151859.69</v>
          </cell>
          <cell r="Z59">
            <v>-67357960</v>
          </cell>
          <cell r="AA59">
            <v>-24235383</v>
          </cell>
          <cell r="AB59">
            <v>0</v>
          </cell>
          <cell r="AC59">
            <v>0</v>
          </cell>
          <cell r="AD59">
            <v>3111219.6</v>
          </cell>
          <cell r="AE59">
            <v>4286649.5999999996</v>
          </cell>
          <cell r="AF59">
            <v>4295370.9000000004</v>
          </cell>
          <cell r="AG59">
            <v>6413747.8700000001</v>
          </cell>
          <cell r="AH59">
            <v>6107358.1900000004</v>
          </cell>
          <cell r="AI59">
            <v>13873770.83</v>
          </cell>
          <cell r="AJ59">
            <v>25627256.699999999</v>
          </cell>
          <cell r="AK59">
            <v>-51809200.920000002</v>
          </cell>
          <cell r="AL59">
            <v>-750997.25</v>
          </cell>
          <cell r="AM59">
            <v>-772403.55</v>
          </cell>
          <cell r="AN59">
            <v>-33941053.090000004</v>
          </cell>
          <cell r="AO59">
            <v>-34844774.630000003</v>
          </cell>
          <cell r="AP59">
            <v>-18789364.170000002</v>
          </cell>
          <cell r="AQ59">
            <v>-82025.7</v>
          </cell>
          <cell r="AR59">
            <v>-9000400.6300000008</v>
          </cell>
          <cell r="AS59">
            <v>-7547104</v>
          </cell>
          <cell r="AT59">
            <v>0</v>
          </cell>
          <cell r="AU59">
            <v>-335665.59</v>
          </cell>
          <cell r="AV59">
            <v>12482497.119999999</v>
          </cell>
          <cell r="AW59">
            <v>141905.32999999999</v>
          </cell>
          <cell r="AX59">
            <v>8985470.4700000007</v>
          </cell>
          <cell r="AY59">
            <v>9227148</v>
          </cell>
          <cell r="AZ59">
            <v>-294419107.19999999</v>
          </cell>
          <cell r="BA59">
            <v>1992242.21</v>
          </cell>
          <cell r="BB59">
            <v>-56122905.75</v>
          </cell>
          <cell r="BC59">
            <v>-932270.73</v>
          </cell>
          <cell r="BD59">
            <v>-17562283.539999999</v>
          </cell>
          <cell r="BE59">
            <v>-22177</v>
          </cell>
          <cell r="BF59">
            <v>-4943690.8899999997</v>
          </cell>
          <cell r="BG59">
            <v>-7404448.1399999997</v>
          </cell>
          <cell r="BH59">
            <v>-3497837.47</v>
          </cell>
          <cell r="BI59">
            <v>-7332563.9299999997</v>
          </cell>
          <cell r="BJ59">
            <v>-1483.15</v>
          </cell>
          <cell r="BK59">
            <v>-3667677.6</v>
          </cell>
          <cell r="BL59">
            <v>20086765.609999999</v>
          </cell>
          <cell r="BM59">
            <v>-1113912.6399999999</v>
          </cell>
          <cell r="BN59">
            <v>-2809575.22</v>
          </cell>
          <cell r="BO59">
            <v>1491244.78</v>
          </cell>
          <cell r="BP59">
            <v>-27775112.129999999</v>
          </cell>
          <cell r="BQ59">
            <v>-224448007.25999999</v>
          </cell>
          <cell r="BR59">
            <v>-60860714.850000001</v>
          </cell>
          <cell r="BS59">
            <v>-0.87</v>
          </cell>
          <cell r="BT59">
            <v>-159003525.72</v>
          </cell>
          <cell r="BU59">
            <v>-73048836.420000002</v>
          </cell>
          <cell r="BV59">
            <v>-1.000000536441803E-2</v>
          </cell>
          <cell r="BW59">
            <v>0.26999999582767487</v>
          </cell>
          <cell r="BY59">
            <v>-12.27</v>
          </cell>
          <cell r="BZ59">
            <v>-177980435.15000001</v>
          </cell>
          <cell r="CA59">
            <v>63715373.689999998</v>
          </cell>
          <cell r="CB59">
            <v>6411549.9699999997</v>
          </cell>
          <cell r="CC59">
            <v>2921912.75</v>
          </cell>
          <cell r="CD59">
            <v>-400000</v>
          </cell>
          <cell r="CF59">
            <v>-3381266276.3000002</v>
          </cell>
          <cell r="CG59">
            <v>-3381266276.3000002</v>
          </cell>
          <cell r="CH59">
            <v>-348644855.44999999</v>
          </cell>
          <cell r="CI59">
            <v>-135214782.75999999</v>
          </cell>
          <cell r="CJ59">
            <v>-3763290964.5800004</v>
          </cell>
          <cell r="CK59">
            <v>10718700.789999999</v>
          </cell>
          <cell r="CL59">
            <v>-3831720630.3700004</v>
          </cell>
        </row>
        <row r="60">
          <cell r="B60" t="str">
            <v>BUD03</v>
          </cell>
          <cell r="C60">
            <v>977359</v>
          </cell>
          <cell r="E60">
            <v>-4235068.51</v>
          </cell>
          <cell r="F60">
            <v>-655674687.11000001</v>
          </cell>
          <cell r="G60">
            <v>-22417097.73</v>
          </cell>
          <cell r="H60">
            <v>-1756307.45</v>
          </cell>
          <cell r="I60">
            <v>-4233896.57</v>
          </cell>
          <cell r="J60">
            <v>-27775112</v>
          </cell>
          <cell r="K60">
            <v>-27775112</v>
          </cell>
          <cell r="L60">
            <v>141584401.33000001</v>
          </cell>
          <cell r="M60">
            <v>-1057187</v>
          </cell>
          <cell r="N60">
            <v>-12106330.109999999</v>
          </cell>
          <cell r="O60">
            <v>-1487406</v>
          </cell>
          <cell r="P60">
            <v>-3361286.98</v>
          </cell>
          <cell r="R60">
            <v>-123257.22</v>
          </cell>
          <cell r="S60">
            <v>-656318.04</v>
          </cell>
          <cell r="T60">
            <v>-7419996.7400000002</v>
          </cell>
          <cell r="U60">
            <v>2114374</v>
          </cell>
          <cell r="V60">
            <v>-2328656</v>
          </cell>
          <cell r="W60">
            <v>-2200682.37</v>
          </cell>
          <cell r="X60">
            <v>-672131.05</v>
          </cell>
          <cell r="Y60">
            <v>-151859.69</v>
          </cell>
          <cell r="Z60">
            <v>-3120231.05</v>
          </cell>
          <cell r="AA60">
            <v>-1136327.1100000001</v>
          </cell>
          <cell r="AB60">
            <v>0</v>
          </cell>
          <cell r="AC60">
            <v>-67357960</v>
          </cell>
          <cell r="AD60">
            <v>-24440183</v>
          </cell>
          <cell r="AE60">
            <v>0</v>
          </cell>
          <cell r="AF60">
            <v>0</v>
          </cell>
          <cell r="AG60">
            <v>-14126721.23</v>
          </cell>
          <cell r="AH60">
            <v>0</v>
          </cell>
          <cell r="AI60">
            <v>-25208279.739999998</v>
          </cell>
          <cell r="AJ60">
            <v>-43693684.969999999</v>
          </cell>
          <cell r="AK60">
            <v>-19545099.350000001</v>
          </cell>
          <cell r="AL60">
            <v>143869.51</v>
          </cell>
          <cell r="AM60">
            <v>1765903.5</v>
          </cell>
          <cell r="AN60">
            <v>716717.06</v>
          </cell>
          <cell r="AP60">
            <v>-10299371.83</v>
          </cell>
          <cell r="AQ60">
            <v>-63784.59</v>
          </cell>
          <cell r="AR60">
            <v>-5388421.0499999998</v>
          </cell>
          <cell r="AS60">
            <v>-16236206.43</v>
          </cell>
          <cell r="AT60">
            <v>-15432618.18</v>
          </cell>
          <cell r="AU60">
            <v>-305842.89</v>
          </cell>
          <cell r="AV60">
            <v>-10041100.630000001</v>
          </cell>
          <cell r="AW60">
            <v>-9159594</v>
          </cell>
          <cell r="AY60">
            <v>-54775679.799999997</v>
          </cell>
          <cell r="AZ60">
            <v>-294419107.19999999</v>
          </cell>
          <cell r="BA60">
            <v>-19230994.800000001</v>
          </cell>
          <cell r="BB60">
            <v>-56122905.75</v>
          </cell>
          <cell r="BC60">
            <v>-932270.73</v>
          </cell>
          <cell r="BD60">
            <v>-17562283.539999999</v>
          </cell>
          <cell r="BE60">
            <v>-22177</v>
          </cell>
          <cell r="BF60">
            <v>-4943690.8899999997</v>
          </cell>
          <cell r="BG60">
            <v>-7404448.1399999997</v>
          </cell>
          <cell r="BH60">
            <v>-3497837.47</v>
          </cell>
          <cell r="BI60">
            <v>-7332563.9299999997</v>
          </cell>
          <cell r="BJ60">
            <v>-4602489.58</v>
          </cell>
          <cell r="BK60">
            <v>-3667677.6</v>
          </cell>
          <cell r="BL60">
            <v>20086765.609999999</v>
          </cell>
          <cell r="BM60">
            <v>-1113912.6399999999</v>
          </cell>
          <cell r="BN60">
            <v>0</v>
          </cell>
          <cell r="BO60">
            <v>1491244.78</v>
          </cell>
          <cell r="BP60">
            <v>-27775112.129999999</v>
          </cell>
          <cell r="BQ60">
            <v>-316771744.21999997</v>
          </cell>
          <cell r="BR60">
            <v>0.34000000357627869</v>
          </cell>
          <cell r="BT60">
            <v>-159003525.72</v>
          </cell>
          <cell r="BU60">
            <v>289837</v>
          </cell>
          <cell r="BV60">
            <v>-217860814.09999999</v>
          </cell>
          <cell r="BW60">
            <v>-223536146.51000002</v>
          </cell>
          <cell r="BX60">
            <v>-92538490.939999998</v>
          </cell>
          <cell r="BY60">
            <v>-12.27</v>
          </cell>
          <cell r="BZ60">
            <v>-65573378.620000005</v>
          </cell>
          <cell r="CA60">
            <v>-174826828.94</v>
          </cell>
          <cell r="CB60">
            <v>-4529338.37</v>
          </cell>
          <cell r="CC60">
            <v>-4848692.9800000004</v>
          </cell>
          <cell r="CD60">
            <v>-5162464476.9200001</v>
          </cell>
          <cell r="CF60">
            <v>-113496106.02</v>
          </cell>
          <cell r="CG60">
            <v>-113496106.02</v>
          </cell>
          <cell r="CH60">
            <v>-11271602.25</v>
          </cell>
          <cell r="CI60">
            <v>-4499164.67</v>
          </cell>
          <cell r="CJ60">
            <v>-129266872.94</v>
          </cell>
          <cell r="CK60">
            <v>0</v>
          </cell>
          <cell r="CL60">
            <v>-129266872.94</v>
          </cell>
        </row>
        <row r="61">
          <cell r="B61" t="str">
            <v>BUD04</v>
          </cell>
          <cell r="C61">
            <v>-15124473.619999999</v>
          </cell>
          <cell r="E61">
            <v>-3874118.85</v>
          </cell>
          <cell r="F61">
            <v>38263.22</v>
          </cell>
          <cell r="G61">
            <v>-1306263281.49</v>
          </cell>
          <cell r="J61">
            <v>-39258.36</v>
          </cell>
          <cell r="K61">
            <v>18007591.719999999</v>
          </cell>
          <cell r="L61">
            <v>-1268681.3500000001</v>
          </cell>
          <cell r="M61">
            <v>159515.51</v>
          </cell>
          <cell r="N61">
            <v>-734358.63</v>
          </cell>
          <cell r="O61">
            <v>-1487406</v>
          </cell>
          <cell r="P61">
            <v>-13817478.640000001</v>
          </cell>
          <cell r="Q61">
            <v>-11437489.99</v>
          </cell>
          <cell r="R61">
            <v>401720.91</v>
          </cell>
          <cell r="S61">
            <v>0</v>
          </cell>
          <cell r="T61">
            <v>-9716383.0199999996</v>
          </cell>
          <cell r="U61">
            <v>-319031.01</v>
          </cell>
          <cell r="V61">
            <v>-200</v>
          </cell>
          <cell r="W61">
            <v>-9985662.5199999996</v>
          </cell>
          <cell r="X61">
            <v>542878.99</v>
          </cell>
          <cell r="Y61">
            <v>148077492.36000001</v>
          </cell>
          <cell r="Z61">
            <v>0</v>
          </cell>
          <cell r="AA61">
            <v>-8841758.4000000004</v>
          </cell>
          <cell r="AB61">
            <v>-8931851.2100000009</v>
          </cell>
          <cell r="AC61">
            <v>-2145859.33</v>
          </cell>
          <cell r="AD61">
            <v>-6577955.21</v>
          </cell>
          <cell r="AE61">
            <v>0</v>
          </cell>
          <cell r="AF61">
            <v>0</v>
          </cell>
          <cell r="AG61">
            <v>-72883158.25</v>
          </cell>
          <cell r="AH61">
            <v>0</v>
          </cell>
          <cell r="AI61">
            <v>-49343585.880000003</v>
          </cell>
          <cell r="AJ61">
            <v>-125139459.81</v>
          </cell>
          <cell r="AK61">
            <v>-45566743.079999998</v>
          </cell>
          <cell r="AL61">
            <v>-2875371.43</v>
          </cell>
          <cell r="AM61">
            <v>1481345.19</v>
          </cell>
          <cell r="AN61">
            <v>12377564.66</v>
          </cell>
          <cell r="AO61">
            <v>0</v>
          </cell>
          <cell r="AQ61">
            <v>-10033.969999999999</v>
          </cell>
          <cell r="AR61">
            <v>7829285</v>
          </cell>
          <cell r="AS61">
            <v>-8417810</v>
          </cell>
          <cell r="AT61">
            <v>-11098410.560000001</v>
          </cell>
          <cell r="AU61">
            <v>174998</v>
          </cell>
          <cell r="AV61">
            <v>-6394969.6399999997</v>
          </cell>
          <cell r="AW61">
            <v>-16024013.58</v>
          </cell>
          <cell r="AX61">
            <v>0</v>
          </cell>
          <cell r="AY61">
            <v>-5837788.0099999998</v>
          </cell>
          <cell r="AZ61">
            <v>-10196174</v>
          </cell>
          <cell r="BA61">
            <v>-37068.699999999997</v>
          </cell>
          <cell r="BB61">
            <v>0</v>
          </cell>
          <cell r="BC61">
            <v>-9593465.6799999997</v>
          </cell>
          <cell r="BD61">
            <v>-4614015</v>
          </cell>
          <cell r="BE61">
            <v>0</v>
          </cell>
          <cell r="BF61">
            <v>6937449.0099999998</v>
          </cell>
          <cell r="BG61">
            <v>-4821655.28</v>
          </cell>
          <cell r="BH61">
            <v>4618269.5</v>
          </cell>
          <cell r="BI61">
            <v>0</v>
          </cell>
          <cell r="BJ61">
            <v>0</v>
          </cell>
          <cell r="BK61">
            <v>1814857.83</v>
          </cell>
          <cell r="BL61">
            <v>3281490.13</v>
          </cell>
          <cell r="BM61">
            <v>820484.75</v>
          </cell>
          <cell r="BN61">
            <v>0</v>
          </cell>
          <cell r="BO61">
            <v>224468.61</v>
          </cell>
          <cell r="BP61">
            <v>511427.92</v>
          </cell>
          <cell r="BQ61">
            <v>-855766258.64999998</v>
          </cell>
          <cell r="BR61">
            <v>-218453572.38</v>
          </cell>
          <cell r="BS61">
            <v>795832.49</v>
          </cell>
          <cell r="BV61">
            <v>-330432836.02999997</v>
          </cell>
          <cell r="BW61">
            <v>-354564156.49000001</v>
          </cell>
          <cell r="BX61">
            <v>-96071948.019999996</v>
          </cell>
          <cell r="BY61">
            <v>-97938285.019999996</v>
          </cell>
          <cell r="BZ61">
            <v>-2.000001072883606E-2</v>
          </cell>
          <cell r="CA61">
            <v>-253954193.12</v>
          </cell>
          <cell r="CB61">
            <v>-9985662.5199999996</v>
          </cell>
          <cell r="CC61">
            <v>-13817478.640000001</v>
          </cell>
          <cell r="CD61">
            <v>-12760937.449999999</v>
          </cell>
          <cell r="CF61">
            <v>-52307494.359999999</v>
          </cell>
          <cell r="CG61">
            <v>-52307494.359999999</v>
          </cell>
          <cell r="CH61">
            <v>-8819810.2200000007</v>
          </cell>
          <cell r="CI61">
            <v>-2434494.7999999998</v>
          </cell>
          <cell r="CJ61">
            <v>-63561799.379999995</v>
          </cell>
          <cell r="CK61">
            <v>0</v>
          </cell>
          <cell r="CL61">
            <v>-63561799.379999995</v>
          </cell>
        </row>
        <row r="62">
          <cell r="B62" t="str">
            <v>BWA01</v>
          </cell>
          <cell r="C62">
            <v>-766002.23</v>
          </cell>
          <cell r="E62">
            <v>-22431.439999999999</v>
          </cell>
          <cell r="F62">
            <v>-655674687.11000001</v>
          </cell>
          <cell r="G62">
            <v>-3923930059.3299999</v>
          </cell>
          <cell r="H62">
            <v>-1756307.45</v>
          </cell>
          <cell r="I62">
            <v>-4233896.57</v>
          </cell>
          <cell r="J62">
            <v>-246896.08</v>
          </cell>
          <cell r="K62">
            <v>-7</v>
          </cell>
          <cell r="L62">
            <v>-1539261.77</v>
          </cell>
          <cell r="M62">
            <v>0</v>
          </cell>
          <cell r="N62">
            <v>1942801.92</v>
          </cell>
          <cell r="O62">
            <v>0</v>
          </cell>
          <cell r="P62">
            <v>-5255576.67</v>
          </cell>
          <cell r="Q62">
            <v>-2109714.96</v>
          </cell>
          <cell r="R62">
            <v>-11275113.310000001</v>
          </cell>
          <cell r="S62">
            <v>-3885603.82</v>
          </cell>
          <cell r="T62">
            <v>-19864369.219999999</v>
          </cell>
          <cell r="U62">
            <v>-822382.59</v>
          </cell>
          <cell r="V62">
            <v>0</v>
          </cell>
          <cell r="W62">
            <v>-13538232.810000001</v>
          </cell>
          <cell r="X62">
            <v>-672131.05</v>
          </cell>
          <cell r="Y62">
            <v>-200</v>
          </cell>
          <cell r="Z62">
            <v>0</v>
          </cell>
          <cell r="AA62">
            <v>-8503128.7400000002</v>
          </cell>
          <cell r="AB62">
            <v>-27288924.48</v>
          </cell>
          <cell r="AC62">
            <v>-745280.68</v>
          </cell>
          <cell r="AD62">
            <v>-5961431.1600000001</v>
          </cell>
          <cell r="AE62">
            <v>-12645281.99</v>
          </cell>
          <cell r="AF62">
            <v>-2748251.25</v>
          </cell>
          <cell r="AG62">
            <v>-13626167.369999999</v>
          </cell>
          <cell r="AH62">
            <v>-10902819.33</v>
          </cell>
          <cell r="AI62">
            <v>-15406544.1</v>
          </cell>
          <cell r="AJ62">
            <v>-42896922.450000003</v>
          </cell>
          <cell r="AK62">
            <v>-3047586.76</v>
          </cell>
          <cell r="AL62">
            <v>-3834177.97</v>
          </cell>
          <cell r="AM62">
            <v>-849743.07</v>
          </cell>
          <cell r="AN62">
            <v>-2580602.86</v>
          </cell>
          <cell r="AO62">
            <v>-3795614.68</v>
          </cell>
          <cell r="AP62">
            <v>-24933.23</v>
          </cell>
          <cell r="AQ62">
            <v>-70592.210000000006</v>
          </cell>
          <cell r="AR62">
            <v>-210395.73</v>
          </cell>
          <cell r="AS62">
            <v>-47968829.689999998</v>
          </cell>
          <cell r="AT62">
            <v>-20368.18</v>
          </cell>
          <cell r="AU62">
            <v>-173720.12</v>
          </cell>
          <cell r="AV62">
            <v>0</v>
          </cell>
          <cell r="AW62">
            <v>-6566648.4000000004</v>
          </cell>
          <cell r="AX62">
            <v>-24875</v>
          </cell>
          <cell r="AY62">
            <v>0.01</v>
          </cell>
          <cell r="AZ62">
            <v>-7761062.4900000002</v>
          </cell>
          <cell r="BA62">
            <v>-103358</v>
          </cell>
          <cell r="BB62">
            <v>0</v>
          </cell>
          <cell r="BD62">
            <v>0</v>
          </cell>
          <cell r="BE62">
            <v>8851868.2599999998</v>
          </cell>
          <cell r="BF62">
            <v>-39419.199999999997</v>
          </cell>
          <cell r="BG62">
            <v>0</v>
          </cell>
          <cell r="BH62">
            <v>8636657.6400000006</v>
          </cell>
          <cell r="BI62">
            <v>-7332563.9299999997</v>
          </cell>
          <cell r="BJ62">
            <v>-4602489.58</v>
          </cell>
          <cell r="BK62">
            <v>-3667677.6</v>
          </cell>
          <cell r="BL62">
            <v>-1992.98</v>
          </cell>
          <cell r="BM62">
            <v>-1113912.6399999999</v>
          </cell>
          <cell r="BN62">
            <v>-2809575.22</v>
          </cell>
          <cell r="BO62">
            <v>1491244.78</v>
          </cell>
          <cell r="BP62">
            <v>-27775112.129999999</v>
          </cell>
          <cell r="BQ62">
            <v>-200523692.81999996</v>
          </cell>
          <cell r="BR62">
            <v>-311230589.84000003</v>
          </cell>
          <cell r="BV62">
            <v>-172783451.41000003</v>
          </cell>
          <cell r="BW62">
            <v>-160065018.69999996</v>
          </cell>
          <cell r="BX62">
            <v>-89250916.819999993</v>
          </cell>
          <cell r="BZ62">
            <v>-69920908.079999998</v>
          </cell>
          <cell r="CA62">
            <v>-161526468.63000003</v>
          </cell>
          <cell r="CB62">
            <v>-13538232.810000001</v>
          </cell>
          <cell r="CC62">
            <v>-5255576.67</v>
          </cell>
          <cell r="CD62">
            <v>-11741274782.299997</v>
          </cell>
          <cell r="CF62">
            <v>78144382.140000001</v>
          </cell>
          <cell r="CG62">
            <v>78144382.140000001</v>
          </cell>
          <cell r="CH62">
            <v>7504835.0499999998</v>
          </cell>
          <cell r="CI62">
            <v>3601699.88</v>
          </cell>
          <cell r="CJ62">
            <v>0.25</v>
          </cell>
          <cell r="CK62">
            <v>0</v>
          </cell>
          <cell r="CL62">
            <v>0.25</v>
          </cell>
        </row>
        <row r="63">
          <cell r="B63" t="str">
            <v>BWA03</v>
          </cell>
          <cell r="C63">
            <v>-7406439.9500000002</v>
          </cell>
          <cell r="D63">
            <v>0</v>
          </cell>
          <cell r="E63">
            <v>-568019.77</v>
          </cell>
          <cell r="F63">
            <v>4368140.0599999996</v>
          </cell>
          <cell r="G63">
            <v>3999998492.1199999</v>
          </cell>
          <cell r="I63">
            <v>209769.89</v>
          </cell>
          <cell r="J63">
            <v>-34605.9</v>
          </cell>
          <cell r="K63">
            <v>-7</v>
          </cell>
          <cell r="L63">
            <v>-1635418.06</v>
          </cell>
          <cell r="M63">
            <v>566951.57999999996</v>
          </cell>
          <cell r="N63">
            <v>7466493.4900000002</v>
          </cell>
          <cell r="O63">
            <v>0</v>
          </cell>
          <cell r="P63">
            <v>-10937469.76</v>
          </cell>
          <cell r="Q63">
            <v>0</v>
          </cell>
          <cell r="R63">
            <v>-1045455.9</v>
          </cell>
          <cell r="S63">
            <v>-14932986.98</v>
          </cell>
          <cell r="T63">
            <v>-1284924.43</v>
          </cell>
          <cell r="U63">
            <v>-1133903.07</v>
          </cell>
          <cell r="V63">
            <v>0</v>
          </cell>
          <cell r="W63">
            <v>-21495187.379999999</v>
          </cell>
          <cell r="X63">
            <v>617205.46</v>
          </cell>
          <cell r="Y63">
            <v>-498432.83</v>
          </cell>
          <cell r="Z63">
            <v>-3086480.08</v>
          </cell>
          <cell r="AA63">
            <v>99220.7</v>
          </cell>
          <cell r="AB63">
            <v>0</v>
          </cell>
          <cell r="AC63">
            <v>-1441698.74</v>
          </cell>
          <cell r="AD63">
            <v>-23701011.100000001</v>
          </cell>
          <cell r="AE63">
            <v>-29793313.960000001</v>
          </cell>
          <cell r="AF63">
            <v>-6249861.6699999999</v>
          </cell>
          <cell r="AG63">
            <v>-23372775.129999999</v>
          </cell>
          <cell r="AH63">
            <v>-12208906.41</v>
          </cell>
          <cell r="AI63">
            <v>-28097120.969999999</v>
          </cell>
          <cell r="AJ63">
            <v>-66884375.229999997</v>
          </cell>
          <cell r="AK63">
            <v>-69580142.700000003</v>
          </cell>
          <cell r="AL63">
            <v>8525251.8499999996</v>
          </cell>
          <cell r="AM63">
            <v>-2821721.68</v>
          </cell>
          <cell r="AN63">
            <v>-3441361.59</v>
          </cell>
          <cell r="AO63">
            <v>-7185282.9299999997</v>
          </cell>
          <cell r="AP63">
            <v>-62661.38</v>
          </cell>
          <cell r="AQ63">
            <v>-722170.06</v>
          </cell>
          <cell r="AR63">
            <v>243759.69</v>
          </cell>
          <cell r="AS63">
            <v>322862.86</v>
          </cell>
          <cell r="AT63">
            <v>-171828.42</v>
          </cell>
          <cell r="AU63">
            <v>-26340970.82</v>
          </cell>
          <cell r="AW63">
            <v>-10987116.35</v>
          </cell>
          <cell r="AX63">
            <v>-87292.51</v>
          </cell>
          <cell r="AY63">
            <v>-8735824.8599999994</v>
          </cell>
          <cell r="AZ63">
            <v>-23248267.48</v>
          </cell>
          <cell r="BA63">
            <v>-520358.32</v>
          </cell>
          <cell r="BB63">
            <v>0</v>
          </cell>
          <cell r="BC63">
            <v>0</v>
          </cell>
          <cell r="BD63">
            <v>-9393460.5299999993</v>
          </cell>
          <cell r="BE63">
            <v>8492729.1199999992</v>
          </cell>
          <cell r="BG63">
            <v>0</v>
          </cell>
          <cell r="BI63">
            <v>-39419.199999999997</v>
          </cell>
          <cell r="BJ63">
            <v>0</v>
          </cell>
          <cell r="BK63">
            <v>-3058299.81</v>
          </cell>
          <cell r="BL63">
            <v>0</v>
          </cell>
          <cell r="BM63">
            <v>937560.23</v>
          </cell>
          <cell r="BN63">
            <v>16481419.65</v>
          </cell>
          <cell r="BO63">
            <v>221652.61</v>
          </cell>
          <cell r="BP63">
            <v>427.92</v>
          </cell>
          <cell r="BQ63">
            <v>13974314.729999999</v>
          </cell>
          <cell r="BR63">
            <v>-149938589.93000001</v>
          </cell>
          <cell r="BV63">
            <v>-251121442.03</v>
          </cell>
          <cell r="BW63">
            <v>-329476086.19000006</v>
          </cell>
          <cell r="BY63">
            <v>0</v>
          </cell>
          <cell r="BZ63">
            <v>-412757002.61000007</v>
          </cell>
          <cell r="CA63">
            <v>-210627032.65999997</v>
          </cell>
          <cell r="CB63">
            <v>-21495187.379999999</v>
          </cell>
          <cell r="CC63">
            <v>-10937469.76</v>
          </cell>
          <cell r="CD63">
            <v>-27775112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</row>
        <row r="64">
          <cell r="B64" t="str">
            <v>BWA04</v>
          </cell>
          <cell r="C64">
            <v>694018.92</v>
          </cell>
          <cell r="D64">
            <v>0</v>
          </cell>
          <cell r="E64">
            <v>-2529180.63</v>
          </cell>
          <cell r="F64">
            <v>-18616519.34</v>
          </cell>
          <cell r="G64">
            <v>-1956.98</v>
          </cell>
          <cell r="H64">
            <v>-17464.310000000001</v>
          </cell>
          <cell r="I64">
            <v>-189414.27</v>
          </cell>
          <cell r="J64">
            <v>-4545</v>
          </cell>
          <cell r="K64">
            <v>-7</v>
          </cell>
          <cell r="L64">
            <v>-28008063.600000001</v>
          </cell>
          <cell r="M64">
            <v>10570940.050000001</v>
          </cell>
          <cell r="N64">
            <v>1198161.53</v>
          </cell>
          <cell r="O64">
            <v>-44461.84</v>
          </cell>
          <cell r="P64">
            <v>-2183404.1</v>
          </cell>
          <cell r="Q64">
            <v>0</v>
          </cell>
          <cell r="R64">
            <v>-19740.689999999999</v>
          </cell>
          <cell r="S64">
            <v>-2396323.06</v>
          </cell>
          <cell r="T64">
            <v>-119361.43</v>
          </cell>
          <cell r="U64">
            <v>-21141880.109999999</v>
          </cell>
          <cell r="V64">
            <v>-16397.21</v>
          </cell>
          <cell r="W64">
            <v>-1468449.91</v>
          </cell>
          <cell r="X64">
            <v>382983.55</v>
          </cell>
          <cell r="Y64">
            <v>-305888.76</v>
          </cell>
          <cell r="Z64">
            <v>336475.65</v>
          </cell>
          <cell r="AA64">
            <v>-203038.92</v>
          </cell>
          <cell r="AB64">
            <v>-79743.58</v>
          </cell>
          <cell r="AC64">
            <v>-132193.84</v>
          </cell>
          <cell r="AD64">
            <v>-2678815.1</v>
          </cell>
          <cell r="AE64">
            <v>0</v>
          </cell>
          <cell r="AF64">
            <v>0</v>
          </cell>
          <cell r="AG64">
            <v>-703591.89</v>
          </cell>
          <cell r="AH64">
            <v>0</v>
          </cell>
          <cell r="AI64">
            <v>-5789402.7300000004</v>
          </cell>
          <cell r="AJ64">
            <v>-33904156.049999997</v>
          </cell>
          <cell r="AK64">
            <v>0</v>
          </cell>
          <cell r="AL64">
            <v>-1490.77</v>
          </cell>
          <cell r="AM64">
            <v>-5794038.3499999996</v>
          </cell>
          <cell r="AN64">
            <v>0</v>
          </cell>
          <cell r="AO64">
            <v>-415816.05</v>
          </cell>
          <cell r="AP64">
            <v>0</v>
          </cell>
          <cell r="AQ64">
            <v>-552941.06999999995</v>
          </cell>
          <cell r="AR64">
            <v>-102799.79</v>
          </cell>
          <cell r="AS64">
            <v>-247585.41</v>
          </cell>
          <cell r="AT64">
            <v>177683.94</v>
          </cell>
          <cell r="AU64">
            <v>-11597178</v>
          </cell>
          <cell r="AV64">
            <v>-39362.19</v>
          </cell>
          <cell r="AW64">
            <v>1883280.68</v>
          </cell>
          <cell r="AX64">
            <v>-4135.79</v>
          </cell>
          <cell r="AY64">
            <v>-911697.87</v>
          </cell>
          <cell r="AZ64">
            <v>-32651567.210000001</v>
          </cell>
          <cell r="BA64">
            <v>-212664.42</v>
          </cell>
          <cell r="BB64">
            <v>-224184.46</v>
          </cell>
          <cell r="BC64">
            <v>-56122905.75</v>
          </cell>
          <cell r="BD64">
            <v>-3676994.43</v>
          </cell>
          <cell r="BE64">
            <v>-22177</v>
          </cell>
          <cell r="BF64">
            <v>-547.05999999999995</v>
          </cell>
          <cell r="BG64">
            <v>-5062148.8</v>
          </cell>
          <cell r="BH64">
            <v>-3497837.47</v>
          </cell>
          <cell r="BI64">
            <v>-39419.199999999997</v>
          </cell>
          <cell r="BJ64">
            <v>-200</v>
          </cell>
          <cell r="BK64">
            <v>-4528894.78</v>
          </cell>
          <cell r="BL64">
            <v>-6469300.7400000002</v>
          </cell>
          <cell r="BM64">
            <v>820484.75</v>
          </cell>
          <cell r="BN64">
            <v>21517778.949999999</v>
          </cell>
          <cell r="BO64">
            <v>224558.61</v>
          </cell>
          <cell r="BP64">
            <v>511427.92</v>
          </cell>
          <cell r="BQ64">
            <v>-545579942.55999994</v>
          </cell>
          <cell r="BR64">
            <v>0</v>
          </cell>
          <cell r="BT64">
            <v>-53933.09</v>
          </cell>
          <cell r="BU64">
            <v>65498</v>
          </cell>
          <cell r="BV64">
            <v>-58389821.049999997</v>
          </cell>
          <cell r="BW64">
            <v>-92719285.860000014</v>
          </cell>
          <cell r="BY64">
            <v>0</v>
          </cell>
          <cell r="BZ64">
            <v>-263552111.70999998</v>
          </cell>
          <cell r="CA64">
            <v>-44689943.349999994</v>
          </cell>
          <cell r="CB64">
            <v>-1468449.91</v>
          </cell>
          <cell r="CC64">
            <v>-2183404.1</v>
          </cell>
          <cell r="CD64">
            <v>-3688342740.5500002</v>
          </cell>
          <cell r="CF64">
            <v>-127780209.05</v>
          </cell>
          <cell r="CG64">
            <v>-127780209.05</v>
          </cell>
          <cell r="CH64">
            <v>-4841757.96</v>
          </cell>
          <cell r="CI64">
            <v>-4865984.82</v>
          </cell>
          <cell r="CJ64">
            <v>-170958833</v>
          </cell>
          <cell r="CK64">
            <v>0</v>
          </cell>
          <cell r="CL64">
            <v>-170958833</v>
          </cell>
        </row>
        <row r="65">
          <cell r="B65" t="str">
            <v>BWA08</v>
          </cell>
          <cell r="C65">
            <v>-3167540.73</v>
          </cell>
          <cell r="E65">
            <v>-45840.12</v>
          </cell>
          <cell r="F65">
            <v>-18581408.93</v>
          </cell>
          <cell r="G65">
            <v>0</v>
          </cell>
          <cell r="H65">
            <v>-17464.310000000001</v>
          </cell>
          <cell r="I65">
            <v>-189310.16</v>
          </cell>
          <cell r="J65">
            <v>-27775112</v>
          </cell>
          <cell r="K65">
            <v>26510174.719999999</v>
          </cell>
          <cell r="L65">
            <v>-1732156.23</v>
          </cell>
          <cell r="M65">
            <v>15905.81</v>
          </cell>
          <cell r="N65">
            <v>66690.559999999998</v>
          </cell>
          <cell r="O65">
            <v>-53243.26</v>
          </cell>
          <cell r="P65">
            <v>-601348.29</v>
          </cell>
          <cell r="Q65">
            <v>0</v>
          </cell>
          <cell r="R65">
            <v>-510314.15</v>
          </cell>
          <cell r="S65">
            <v>-133381.10999999999</v>
          </cell>
          <cell r="T65">
            <v>-8467815.9600000009</v>
          </cell>
          <cell r="U65">
            <v>-31811.61</v>
          </cell>
          <cell r="V65">
            <v>-1033889.78</v>
          </cell>
          <cell r="W65">
            <v>-778894.62</v>
          </cell>
          <cell r="X65">
            <v>51674722.049999997</v>
          </cell>
          <cell r="Y65">
            <v>-672131.05</v>
          </cell>
          <cell r="Z65">
            <v>147157.87</v>
          </cell>
          <cell r="AA65">
            <v>-9035863.8599999994</v>
          </cell>
          <cell r="AB65">
            <v>-5784846.1200000001</v>
          </cell>
          <cell r="AC65">
            <v>-69053919.579999998</v>
          </cell>
          <cell r="AD65">
            <v>-495969.84</v>
          </cell>
          <cell r="AE65">
            <v>-1202488.03</v>
          </cell>
          <cell r="AF65">
            <v>-251224.09</v>
          </cell>
          <cell r="AG65">
            <v>-9781507.8699999992</v>
          </cell>
          <cell r="AH65">
            <v>-167121.54999999999</v>
          </cell>
          <cell r="AI65">
            <v>-8815153.9900000002</v>
          </cell>
          <cell r="AJ65">
            <v>-30096764.210000001</v>
          </cell>
          <cell r="AK65">
            <v>39169444.140000001</v>
          </cell>
          <cell r="AL65">
            <v>-60948.42</v>
          </cell>
          <cell r="AM65">
            <v>-14848950.890000001</v>
          </cell>
          <cell r="AN65">
            <v>0</v>
          </cell>
          <cell r="AO65">
            <v>-53360.95</v>
          </cell>
          <cell r="AP65">
            <v>-64129.2</v>
          </cell>
          <cell r="AQ65">
            <v>-56131.21</v>
          </cell>
          <cell r="AR65">
            <v>-19651660.02</v>
          </cell>
          <cell r="AS65">
            <v>-55805.32</v>
          </cell>
          <cell r="AT65">
            <v>-748260.11</v>
          </cell>
          <cell r="AU65">
            <v>-66245664.25</v>
          </cell>
          <cell r="AV65">
            <v>-36474.21</v>
          </cell>
          <cell r="AW65">
            <v>1144673.1499999999</v>
          </cell>
          <cell r="AX65">
            <v>-398.73</v>
          </cell>
          <cell r="AY65">
            <v>-2005847.08</v>
          </cell>
          <cell r="AZ65">
            <v>-10860324</v>
          </cell>
          <cell r="BA65">
            <v>-6918674.1399999997</v>
          </cell>
          <cell r="BB65">
            <v>-7455538.2199999997</v>
          </cell>
          <cell r="BC65">
            <v>-2359556.5</v>
          </cell>
          <cell r="BD65">
            <v>-910272.87</v>
          </cell>
          <cell r="BE65">
            <v>-8725288.5800000001</v>
          </cell>
          <cell r="BF65">
            <v>-63.25</v>
          </cell>
          <cell r="BG65">
            <v>-224184.46</v>
          </cell>
          <cell r="BH65">
            <v>-7404448.1399999997</v>
          </cell>
          <cell r="BI65">
            <v>-12363.1</v>
          </cell>
          <cell r="BJ65">
            <v>-1903.99</v>
          </cell>
          <cell r="BK65">
            <v>-3735.79</v>
          </cell>
          <cell r="BL65">
            <v>-3667677.6</v>
          </cell>
          <cell r="BM65">
            <v>20086765.609999999</v>
          </cell>
          <cell r="BN65">
            <v>-1113912.6399999999</v>
          </cell>
          <cell r="BO65">
            <v>37172.839999999997</v>
          </cell>
          <cell r="BP65">
            <v>0</v>
          </cell>
          <cell r="BQ65">
            <v>-266643292.83000001</v>
          </cell>
          <cell r="BR65">
            <v>-348381579.49000001</v>
          </cell>
          <cell r="BT65">
            <v>3692.65</v>
          </cell>
          <cell r="BU65">
            <v>65498</v>
          </cell>
          <cell r="BV65">
            <v>-184686642.21000001</v>
          </cell>
          <cell r="BW65">
            <v>-212966188.25000003</v>
          </cell>
          <cell r="BY65">
            <v>0</v>
          </cell>
          <cell r="BZ65">
            <v>-368960082.61000013</v>
          </cell>
          <cell r="CA65">
            <v>-120104135.18000001</v>
          </cell>
          <cell r="CB65">
            <v>-1812784.4</v>
          </cell>
          <cell r="CC65">
            <v>-654591.55000000005</v>
          </cell>
          <cell r="CD65">
            <v>-4673583688.0100002</v>
          </cell>
          <cell r="CF65">
            <v>-291207369.60000002</v>
          </cell>
          <cell r="CG65">
            <v>-291207369.60000002</v>
          </cell>
          <cell r="CH65">
            <v>-10846495.09</v>
          </cell>
          <cell r="CI65">
            <v>-16153833.42</v>
          </cell>
          <cell r="CJ65">
            <v>-380883687.64999998</v>
          </cell>
          <cell r="CK65">
            <v>-22501718.18</v>
          </cell>
          <cell r="CL65">
            <v>-358381969.46999997</v>
          </cell>
        </row>
        <row r="66">
          <cell r="B66" t="str">
            <v>BWA10</v>
          </cell>
          <cell r="C66">
            <v>-5419145.2699999996</v>
          </cell>
          <cell r="E66">
            <v>-540458.43999999994</v>
          </cell>
          <cell r="F66">
            <v>-21823503.66</v>
          </cell>
          <cell r="G66">
            <v>49790.02</v>
          </cell>
          <cell r="H66">
            <v>-17464.310000000001</v>
          </cell>
          <cell r="I66">
            <v>-156833.28</v>
          </cell>
          <cell r="J66">
            <v>-27618.9</v>
          </cell>
          <cell r="K66">
            <v>-7</v>
          </cell>
          <cell r="L66">
            <v>833460.98</v>
          </cell>
          <cell r="M66">
            <v>71467</v>
          </cell>
          <cell r="N66">
            <v>121861.5</v>
          </cell>
          <cell r="O66">
            <v>-22.5</v>
          </cell>
          <cell r="P66">
            <v>-2675959.0299999998</v>
          </cell>
          <cell r="Q66">
            <v>0</v>
          </cell>
          <cell r="R66">
            <v>180631.35</v>
          </cell>
          <cell r="S66">
            <v>0</v>
          </cell>
          <cell r="T66">
            <v>-21596180.800000001</v>
          </cell>
          <cell r="U66">
            <v>-142934</v>
          </cell>
          <cell r="V66">
            <v>-246884.84</v>
          </cell>
          <cell r="W66">
            <v>-4117250.14</v>
          </cell>
          <cell r="X66">
            <v>0.05</v>
          </cell>
          <cell r="Y66">
            <v>0</v>
          </cell>
          <cell r="Z66">
            <v>0</v>
          </cell>
          <cell r="AA66">
            <v>-13600716.289999999</v>
          </cell>
          <cell r="AB66">
            <v>-26532224.100000001</v>
          </cell>
          <cell r="AC66">
            <v>-431143.37</v>
          </cell>
          <cell r="AD66">
            <v>-6721525.0199999996</v>
          </cell>
          <cell r="AE66">
            <v>-3622554.1</v>
          </cell>
          <cell r="AF66">
            <v>-4622209.3600000003</v>
          </cell>
          <cell r="AG66">
            <v>-14901127.210000001</v>
          </cell>
          <cell r="AH66">
            <v>-7440451.8300000001</v>
          </cell>
          <cell r="AI66">
            <v>-14512056.810000001</v>
          </cell>
          <cell r="AJ66">
            <v>-68699884.640000001</v>
          </cell>
          <cell r="AK66">
            <v>-6342446</v>
          </cell>
          <cell r="AL66">
            <v>-8391315.6099999994</v>
          </cell>
          <cell r="AM66">
            <v>0</v>
          </cell>
          <cell r="AN66">
            <v>-1091446.3999999999</v>
          </cell>
          <cell r="AO66">
            <v>0</v>
          </cell>
          <cell r="AP66">
            <v>-782869.27</v>
          </cell>
          <cell r="AQ66">
            <v>-13247.91</v>
          </cell>
          <cell r="AR66">
            <v>-428517.92</v>
          </cell>
          <cell r="AS66">
            <v>-922689.22</v>
          </cell>
          <cell r="AT66">
            <v>-3330629.34</v>
          </cell>
          <cell r="AU66">
            <v>-154160.45000000001</v>
          </cell>
          <cell r="AV66">
            <v>-2445883.7799999998</v>
          </cell>
          <cell r="AW66">
            <v>-4792772.37</v>
          </cell>
          <cell r="AX66">
            <v>3170078.69</v>
          </cell>
          <cell r="AY66">
            <v>-1021497.98</v>
          </cell>
          <cell r="AZ66">
            <v>-1011940.09</v>
          </cell>
          <cell r="BA66">
            <v>-6166</v>
          </cell>
          <cell r="BB66">
            <v>114.35</v>
          </cell>
          <cell r="BC66">
            <v>-9491960</v>
          </cell>
          <cell r="BD66">
            <v>-9095474.0700000003</v>
          </cell>
          <cell r="BE66">
            <v>-4428447.4400000004</v>
          </cell>
          <cell r="BF66">
            <v>-33502.32</v>
          </cell>
          <cell r="BG66">
            <v>-228070.28</v>
          </cell>
          <cell r="BH66">
            <v>-38095366.689999998</v>
          </cell>
          <cell r="BI66">
            <v>2084.16</v>
          </cell>
          <cell r="BJ66">
            <v>0</v>
          </cell>
          <cell r="BK66">
            <v>-1114944.1000000001</v>
          </cell>
          <cell r="BL66">
            <v>-3541.47</v>
          </cell>
          <cell r="BM66">
            <v>-9004254.2599999998</v>
          </cell>
          <cell r="BN66">
            <v>4669005.58</v>
          </cell>
          <cell r="BO66">
            <v>204.49</v>
          </cell>
          <cell r="BP66">
            <v>337735.82</v>
          </cell>
          <cell r="BQ66">
            <v>-527484237.50999999</v>
          </cell>
          <cell r="BR66">
            <v>-8315895.6799999997</v>
          </cell>
          <cell r="BV66">
            <v>-145891063.85999998</v>
          </cell>
          <cell r="BW66">
            <v>-201800570.50999999</v>
          </cell>
          <cell r="BY66">
            <v>-1176357.0900000001</v>
          </cell>
          <cell r="BZ66">
            <v>-68593952.929999992</v>
          </cell>
          <cell r="CA66">
            <v>-121442498.19</v>
          </cell>
          <cell r="CB66">
            <v>-4117250.14</v>
          </cell>
          <cell r="CC66">
            <v>-2675959.0299999998</v>
          </cell>
          <cell r="CD66">
            <v>-247482127.11000001</v>
          </cell>
          <cell r="CF66">
            <v>-238823372.55999997</v>
          </cell>
          <cell r="CG66">
            <v>-178902425.94999999</v>
          </cell>
          <cell r="CH66">
            <v>-10566958.77</v>
          </cell>
          <cell r="CI66">
            <v>-3493073.3</v>
          </cell>
          <cell r="CJ66">
            <v>-203499483.61000001</v>
          </cell>
          <cell r="CK66">
            <v>-8069089.1600000001</v>
          </cell>
          <cell r="CL66">
            <v>-255378952.96000001</v>
          </cell>
        </row>
        <row r="67">
          <cell r="B67" t="str">
            <v>BWA11</v>
          </cell>
          <cell r="C67">
            <v>-7968066.3700000001</v>
          </cell>
          <cell r="E67">
            <v>-1558780.34</v>
          </cell>
          <cell r="F67">
            <v>-23697475.370000001</v>
          </cell>
          <cell r="G67">
            <v>3999998492.1199999</v>
          </cell>
          <cell r="H67">
            <v>-17464.310000000001</v>
          </cell>
          <cell r="I67">
            <v>-156833.28</v>
          </cell>
          <cell r="J67">
            <v>-7</v>
          </cell>
          <cell r="K67">
            <v>-19328345.280000001</v>
          </cell>
          <cell r="L67">
            <v>0</v>
          </cell>
          <cell r="M67">
            <v>1890985.73</v>
          </cell>
          <cell r="N67">
            <v>1103437.8799999999</v>
          </cell>
          <cell r="O67">
            <v>-9146018.4700000007</v>
          </cell>
          <cell r="P67">
            <v>-9596475.4900000002</v>
          </cell>
          <cell r="Q67">
            <v>-11333369.83</v>
          </cell>
          <cell r="R67">
            <v>-726024.22</v>
          </cell>
          <cell r="S67">
            <v>-2206875.7599999998</v>
          </cell>
          <cell r="T67">
            <v>-1716362.19</v>
          </cell>
          <cell r="U67">
            <v>-3781971.46</v>
          </cell>
          <cell r="V67">
            <v>-57939520.280000001</v>
          </cell>
          <cell r="W67">
            <v>-17690284.870000001</v>
          </cell>
          <cell r="X67">
            <v>99041141.569999993</v>
          </cell>
          <cell r="Y67">
            <v>10000</v>
          </cell>
          <cell r="Z67">
            <v>-36716.58</v>
          </cell>
          <cell r="AA67">
            <v>0</v>
          </cell>
          <cell r="AB67">
            <v>0</v>
          </cell>
          <cell r="AC67">
            <v>-242698586.03</v>
          </cell>
          <cell r="AD67">
            <v>-13549351.539999999</v>
          </cell>
          <cell r="AE67">
            <v>-26660232.969999999</v>
          </cell>
          <cell r="AF67">
            <v>-1041479.13</v>
          </cell>
          <cell r="AG67">
            <v>-19722924.649999999</v>
          </cell>
          <cell r="AH67">
            <v>-307845.48</v>
          </cell>
          <cell r="AI67">
            <v>-32225455.620000001</v>
          </cell>
          <cell r="AJ67">
            <v>-86157493.030000001</v>
          </cell>
          <cell r="AK67">
            <v>-284750.38</v>
          </cell>
          <cell r="AL67">
            <v>55150.58</v>
          </cell>
          <cell r="AM67">
            <v>0</v>
          </cell>
          <cell r="AN67">
            <v>-106398.2</v>
          </cell>
          <cell r="AO67">
            <v>-2634887.11</v>
          </cell>
          <cell r="AP67">
            <v>-173014</v>
          </cell>
          <cell r="AQ67">
            <v>-2270.86</v>
          </cell>
          <cell r="AR67">
            <v>-696007.46</v>
          </cell>
          <cell r="AS67">
            <v>-11382492.939999999</v>
          </cell>
          <cell r="AT67">
            <v>703785.77</v>
          </cell>
          <cell r="AU67">
            <v>-69379.12</v>
          </cell>
          <cell r="AV67">
            <v>0</v>
          </cell>
          <cell r="AW67">
            <v>-891237.86</v>
          </cell>
          <cell r="AX67">
            <v>-10309171.24</v>
          </cell>
          <cell r="AY67">
            <v>48631.33</v>
          </cell>
          <cell r="AZ67">
            <v>-42747.5</v>
          </cell>
          <cell r="BA67">
            <v>-307187.53000000003</v>
          </cell>
          <cell r="BB67">
            <v>0</v>
          </cell>
          <cell r="BC67">
            <v>-9491960</v>
          </cell>
          <cell r="BD67">
            <v>-9781080.5700000003</v>
          </cell>
          <cell r="BE67">
            <v>-3471028.64</v>
          </cell>
          <cell r="BF67">
            <v>-73015.350000000006</v>
          </cell>
          <cell r="BG67">
            <v>0</v>
          </cell>
          <cell r="BH67">
            <v>-1792556.46</v>
          </cell>
          <cell r="BI67">
            <v>-7403.65</v>
          </cell>
          <cell r="BJ67">
            <v>0</v>
          </cell>
          <cell r="BK67">
            <v>-39419.199999999997</v>
          </cell>
          <cell r="BL67">
            <v>-4214.8900000000003</v>
          </cell>
          <cell r="BM67">
            <v>-9839910.1999999993</v>
          </cell>
          <cell r="BN67">
            <v>4815251.17</v>
          </cell>
          <cell r="BO67">
            <v>50</v>
          </cell>
          <cell r="BQ67">
            <v>-1259247.1000000001</v>
          </cell>
          <cell r="BR67">
            <v>0</v>
          </cell>
          <cell r="BV67">
            <v>-535623751.82000005</v>
          </cell>
          <cell r="BW67">
            <v>-511027758.80000001</v>
          </cell>
          <cell r="BY67">
            <v>0</v>
          </cell>
          <cell r="BZ67">
            <v>-202970065.80999991</v>
          </cell>
          <cell r="CA67">
            <v>-426970714.89999992</v>
          </cell>
          <cell r="CB67">
            <v>-75629805.150000006</v>
          </cell>
          <cell r="CC67">
            <v>-18742493.960000001</v>
          </cell>
          <cell r="CD67">
            <v>-70194117.150000006</v>
          </cell>
          <cell r="CF67">
            <v>-371414156.63000005</v>
          </cell>
          <cell r="CG67">
            <v>-371414156.63000005</v>
          </cell>
          <cell r="CH67">
            <v>-41574398.329999998</v>
          </cell>
          <cell r="CI67">
            <v>-17480840.539999999</v>
          </cell>
          <cell r="CJ67">
            <v>-448570186.41000003</v>
          </cell>
          <cell r="CK67">
            <v>-17677250.310000002</v>
          </cell>
          <cell r="CL67">
            <v>-430892936.10000002</v>
          </cell>
        </row>
        <row r="68">
          <cell r="B68" t="str">
            <v>BWA12</v>
          </cell>
          <cell r="C68">
            <v>-69624.97</v>
          </cell>
          <cell r="E68">
            <v>0</v>
          </cell>
          <cell r="F68">
            <v>-16652655.84</v>
          </cell>
          <cell r="G68">
            <v>-1956.98</v>
          </cell>
          <cell r="H68">
            <v>-17464.310000000001</v>
          </cell>
          <cell r="I68">
            <v>-189414.27</v>
          </cell>
          <cell r="J68">
            <v>-7</v>
          </cell>
          <cell r="K68">
            <v>-7</v>
          </cell>
          <cell r="L68">
            <v>0</v>
          </cell>
          <cell r="M68">
            <v>2181006.04</v>
          </cell>
          <cell r="N68">
            <v>-737599.25</v>
          </cell>
          <cell r="O68">
            <v>-5790288.6200000001</v>
          </cell>
          <cell r="P68">
            <v>-1263178.46</v>
          </cell>
          <cell r="Q68">
            <v>0</v>
          </cell>
          <cell r="R68">
            <v>-123.75</v>
          </cell>
          <cell r="S68">
            <v>-46689997.810000002</v>
          </cell>
          <cell r="T68">
            <v>31895.13</v>
          </cell>
          <cell r="U68">
            <v>-4361986.01</v>
          </cell>
          <cell r="V68">
            <v>-34798742.710000001</v>
          </cell>
          <cell r="W68">
            <v>15234.01</v>
          </cell>
          <cell r="X68">
            <v>-17762816.109999999</v>
          </cell>
          <cell r="Y68">
            <v>-257776.49</v>
          </cell>
          <cell r="Z68">
            <v>-69.03</v>
          </cell>
          <cell r="AA68">
            <v>-107757.93</v>
          </cell>
          <cell r="AB68">
            <v>0</v>
          </cell>
          <cell r="AC68">
            <v>0</v>
          </cell>
          <cell r="AD68">
            <v>-30452.47</v>
          </cell>
          <cell r="AE68">
            <v>0</v>
          </cell>
          <cell r="AF68">
            <v>-273097.11</v>
          </cell>
          <cell r="AG68">
            <v>-1008670.64</v>
          </cell>
          <cell r="AH68">
            <v>249613.43</v>
          </cell>
          <cell r="AI68">
            <v>-4193709.16</v>
          </cell>
          <cell r="AJ68">
            <v>0</v>
          </cell>
          <cell r="AK68">
            <v>-805970.26</v>
          </cell>
          <cell r="AL68">
            <v>0</v>
          </cell>
          <cell r="AM68">
            <v>69318.509999999995</v>
          </cell>
          <cell r="AN68">
            <v>-8428.94</v>
          </cell>
          <cell r="AO68">
            <v>-8146231.7599999998</v>
          </cell>
          <cell r="AP68">
            <v>0</v>
          </cell>
          <cell r="AQ68">
            <v>0</v>
          </cell>
          <cell r="AR68">
            <v>-702348.18</v>
          </cell>
          <cell r="AS68">
            <v>-2653907.02</v>
          </cell>
          <cell r="AT68">
            <v>-289.86</v>
          </cell>
          <cell r="AU68">
            <v>-9965994.7799999993</v>
          </cell>
          <cell r="AV68">
            <v>3060371.28</v>
          </cell>
          <cell r="AW68">
            <v>-6079411.9400000004</v>
          </cell>
          <cell r="AX68">
            <v>-14131.1</v>
          </cell>
          <cell r="AY68">
            <v>-605296.21</v>
          </cell>
          <cell r="AZ68">
            <v>-119901.16</v>
          </cell>
          <cell r="BA68">
            <v>-12448.89</v>
          </cell>
          <cell r="BB68">
            <v>-945836.8</v>
          </cell>
          <cell r="BC68">
            <v>-224184.46</v>
          </cell>
          <cell r="BD68">
            <v>-312419.13</v>
          </cell>
          <cell r="BE68">
            <v>-23041238.77</v>
          </cell>
          <cell r="BF68">
            <v>-365264.04</v>
          </cell>
          <cell r="BI68">
            <v>-73015.350000000006</v>
          </cell>
          <cell r="BJ68">
            <v>0</v>
          </cell>
          <cell r="BK68">
            <v>-6412361.7300000004</v>
          </cell>
          <cell r="BL68">
            <v>-279.19</v>
          </cell>
          <cell r="BM68">
            <v>-39419.199999999997</v>
          </cell>
          <cell r="BN68">
            <v>-5121.29</v>
          </cell>
          <cell r="BO68">
            <v>-16058608.33</v>
          </cell>
          <cell r="BP68">
            <v>2096614.02</v>
          </cell>
          <cell r="BQ68">
            <v>-2002690.33</v>
          </cell>
          <cell r="BR68">
            <v>-544005652.15999997</v>
          </cell>
          <cell r="BS68">
            <v>0</v>
          </cell>
          <cell r="BV68">
            <v>-69624.97</v>
          </cell>
          <cell r="BW68">
            <v>-232470</v>
          </cell>
          <cell r="BY68">
            <v>5605.82</v>
          </cell>
          <cell r="BZ68">
            <v>-12584897.99</v>
          </cell>
          <cell r="CA68">
            <v>0</v>
          </cell>
          <cell r="CB68">
            <v>0</v>
          </cell>
          <cell r="CC68">
            <v>0</v>
          </cell>
          <cell r="CD68">
            <v>-4118506.41</v>
          </cell>
          <cell r="CF68">
            <v>-21078076.170000002</v>
          </cell>
          <cell r="CG68">
            <v>-21078076.170000002</v>
          </cell>
          <cell r="CH68">
            <v>-1899340.77</v>
          </cell>
          <cell r="CI68">
            <v>-2483213.39</v>
          </cell>
          <cell r="CJ68">
            <v>-32536296.109999999</v>
          </cell>
          <cell r="CK68">
            <v>-1487026.03</v>
          </cell>
          <cell r="CL68">
            <v>-31049270.079999998</v>
          </cell>
        </row>
        <row r="69">
          <cell r="B69" t="str">
            <v>BWA18</v>
          </cell>
          <cell r="C69">
            <v>0</v>
          </cell>
          <cell r="E69">
            <v>-420</v>
          </cell>
          <cell r="F69">
            <v>-3430271984</v>
          </cell>
          <cell r="G69">
            <v>0</v>
          </cell>
          <cell r="H69">
            <v>-17464.310000000001</v>
          </cell>
          <cell r="I69">
            <v>-156833.28</v>
          </cell>
          <cell r="J69">
            <v>-7</v>
          </cell>
          <cell r="K69">
            <v>977821437</v>
          </cell>
          <cell r="L69">
            <v>1489035.72</v>
          </cell>
          <cell r="M69">
            <v>143101.32999999999</v>
          </cell>
          <cell r="N69">
            <v>1858642.4</v>
          </cell>
          <cell r="O69">
            <v>-22.5</v>
          </cell>
          <cell r="P69">
            <v>-654464.99</v>
          </cell>
          <cell r="Q69">
            <v>0</v>
          </cell>
          <cell r="R69">
            <v>-393430.05</v>
          </cell>
          <cell r="S69">
            <v>-3717284.81</v>
          </cell>
          <cell r="T69">
            <v>-9405292.7699999996</v>
          </cell>
          <cell r="U69">
            <v>-286202.65999999997</v>
          </cell>
          <cell r="V69">
            <v>-241835.76</v>
          </cell>
          <cell r="W69">
            <v>-20510.900000000001</v>
          </cell>
          <cell r="X69">
            <v>-18131267.43</v>
          </cell>
          <cell r="Y69">
            <v>-69.03</v>
          </cell>
          <cell r="Z69">
            <v>3624.01</v>
          </cell>
          <cell r="AA69">
            <v>-4614193.45</v>
          </cell>
          <cell r="AB69">
            <v>-4434083.95</v>
          </cell>
          <cell r="AC69">
            <v>-1391.8</v>
          </cell>
          <cell r="AD69">
            <v>0</v>
          </cell>
          <cell r="AE69">
            <v>-8563.69</v>
          </cell>
          <cell r="AF69">
            <v>0</v>
          </cell>
          <cell r="AG69">
            <v>-60324.6</v>
          </cell>
          <cell r="AH69">
            <v>0</v>
          </cell>
          <cell r="AI69">
            <v>-445977.45</v>
          </cell>
          <cell r="AJ69">
            <v>-1081299.23</v>
          </cell>
          <cell r="AK69">
            <v>-161068.79999999999</v>
          </cell>
          <cell r="AL69">
            <v>0</v>
          </cell>
          <cell r="AM69">
            <v>0</v>
          </cell>
          <cell r="AN69">
            <v>-576785.91</v>
          </cell>
          <cell r="AO69">
            <v>-43896.78</v>
          </cell>
          <cell r="AP69">
            <v>0</v>
          </cell>
          <cell r="AQ69">
            <v>0</v>
          </cell>
          <cell r="AR69">
            <v>-192682.88</v>
          </cell>
          <cell r="AS69">
            <v>-79616.460000000006</v>
          </cell>
          <cell r="AT69">
            <v>-36152.74</v>
          </cell>
          <cell r="AU69">
            <v>-0.03</v>
          </cell>
          <cell r="AV69">
            <v>-545977.26</v>
          </cell>
          <cell r="AW69">
            <v>-934562.17</v>
          </cell>
          <cell r="AX69">
            <v>-233134.28</v>
          </cell>
          <cell r="AY69">
            <v>-430219.28</v>
          </cell>
          <cell r="AZ69">
            <v>-1733846.51</v>
          </cell>
          <cell r="BA69">
            <v>-1225501.1599999999</v>
          </cell>
          <cell r="BB69">
            <v>0</v>
          </cell>
          <cell r="BC69">
            <v>-9491960</v>
          </cell>
          <cell r="BD69">
            <v>-9095474.0700000003</v>
          </cell>
          <cell r="BE69">
            <v>-3786409.29</v>
          </cell>
          <cell r="BF69">
            <v>-4616009.1500000004</v>
          </cell>
          <cell r="BG69">
            <v>-228070.28</v>
          </cell>
          <cell r="BH69">
            <v>-24175627</v>
          </cell>
          <cell r="BI69">
            <v>-5500.15</v>
          </cell>
          <cell r="BJ69">
            <v>0</v>
          </cell>
          <cell r="BK69">
            <v>422.31</v>
          </cell>
          <cell r="BL69">
            <v>-2923.93</v>
          </cell>
          <cell r="BM69">
            <v>-39419.199999999997</v>
          </cell>
          <cell r="BN69">
            <v>-228871.91</v>
          </cell>
          <cell r="BO69">
            <v>-19807118.25</v>
          </cell>
          <cell r="BP69">
            <v>65498</v>
          </cell>
          <cell r="BQ69">
            <v>-3430271984</v>
          </cell>
          <cell r="BR69">
            <v>-239610341.74000001</v>
          </cell>
          <cell r="BT69">
            <v>-159003525.72</v>
          </cell>
          <cell r="BU69">
            <v>289837</v>
          </cell>
          <cell r="BV69">
            <v>-2267936.85</v>
          </cell>
          <cell r="BW69">
            <v>-2367821.9300000002</v>
          </cell>
          <cell r="BY69">
            <v>-12.27</v>
          </cell>
          <cell r="BZ69">
            <v>-75518848.239999995</v>
          </cell>
          <cell r="CA69">
            <v>-1596164.97</v>
          </cell>
          <cell r="CB69">
            <v>-20510.900000000001</v>
          </cell>
          <cell r="CC69">
            <v>-654464.99</v>
          </cell>
          <cell r="CD69">
            <v>-41594157.289999999</v>
          </cell>
          <cell r="CF69">
            <v>-196622677.80000001</v>
          </cell>
          <cell r="CG69">
            <v>-196192132.59999999</v>
          </cell>
          <cell r="CH69">
            <v>-5336851.8099999996</v>
          </cell>
          <cell r="CI69">
            <v>-4268178.22</v>
          </cell>
          <cell r="CJ69">
            <v>-252440687.48999995</v>
          </cell>
          <cell r="CK69">
            <v>-45596750.5</v>
          </cell>
          <cell r="CL69">
            <v>-258685496.2899999</v>
          </cell>
        </row>
        <row r="70">
          <cell r="B70" t="str">
            <v>BWC01</v>
          </cell>
          <cell r="C70">
            <v>7627537.1399999997</v>
          </cell>
          <cell r="E70">
            <v>-3814616.2</v>
          </cell>
          <cell r="F70">
            <v>-0.06</v>
          </cell>
          <cell r="G70">
            <v>-82182.509999999995</v>
          </cell>
          <cell r="H70">
            <v>-156833.28</v>
          </cell>
          <cell r="I70">
            <v>43860.89</v>
          </cell>
          <cell r="J70">
            <v>9676</v>
          </cell>
          <cell r="K70">
            <v>-7</v>
          </cell>
          <cell r="L70">
            <v>0.05</v>
          </cell>
          <cell r="M70">
            <v>-127560272.13</v>
          </cell>
          <cell r="N70">
            <v>25781978.940000001</v>
          </cell>
          <cell r="O70">
            <v>-3400722.79</v>
          </cell>
          <cell r="P70">
            <v>-3449807.28</v>
          </cell>
          <cell r="Q70">
            <v>-23200</v>
          </cell>
          <cell r="R70">
            <v>-210802.62</v>
          </cell>
          <cell r="S70">
            <v>-523580710.41000003</v>
          </cell>
          <cell r="T70">
            <v>-26</v>
          </cell>
          <cell r="U70">
            <v>69.849999999999994</v>
          </cell>
          <cell r="V70">
            <v>-3832.4</v>
          </cell>
          <cell r="W70">
            <v>-81537.600000000006</v>
          </cell>
          <cell r="X70">
            <v>-11765326.539999999</v>
          </cell>
          <cell r="Y70">
            <v>69.03</v>
          </cell>
          <cell r="Z70">
            <v>-959227508.64999998</v>
          </cell>
          <cell r="AA70">
            <v>-18387479.120000001</v>
          </cell>
          <cell r="AB70">
            <v>-25053633.23</v>
          </cell>
          <cell r="AC70">
            <v>-349065404.13</v>
          </cell>
          <cell r="AD70">
            <v>-14853628.529999999</v>
          </cell>
          <cell r="AE70">
            <v>-21710308.25</v>
          </cell>
          <cell r="AF70">
            <v>-1161267.1200000001</v>
          </cell>
          <cell r="AG70">
            <v>-15537901.65</v>
          </cell>
          <cell r="AH70">
            <v>-1356460.34</v>
          </cell>
          <cell r="AI70">
            <v>-17721895.420000002</v>
          </cell>
          <cell r="AJ70">
            <v>-110643142.86</v>
          </cell>
          <cell r="AK70">
            <v>-805970.26</v>
          </cell>
          <cell r="AL70">
            <v>0</v>
          </cell>
          <cell r="AM70">
            <v>0</v>
          </cell>
          <cell r="AN70">
            <v>-9368014.1999999993</v>
          </cell>
          <cell r="AO70">
            <v>-42017017.409999996</v>
          </cell>
          <cell r="AP70">
            <v>-688128.21</v>
          </cell>
          <cell r="AQ70">
            <v>-13797512.449999999</v>
          </cell>
          <cell r="AR70">
            <v>-4757925.03</v>
          </cell>
          <cell r="AS70">
            <v>-4528690</v>
          </cell>
          <cell r="AT70">
            <v>-238843298.46000001</v>
          </cell>
          <cell r="AU70">
            <v>-1358556.21</v>
          </cell>
          <cell r="AV70">
            <v>-5324428.78</v>
          </cell>
          <cell r="AW70">
            <v>-244038.97</v>
          </cell>
          <cell r="AX70">
            <v>-14131.1</v>
          </cell>
          <cell r="AY70">
            <v>-6476149.8799999999</v>
          </cell>
          <cell r="AZ70">
            <v>-131584.59</v>
          </cell>
          <cell r="BA70">
            <v>-31514.18</v>
          </cell>
          <cell r="BB70">
            <v>-1059105.8899999999</v>
          </cell>
          <cell r="BC70">
            <v>-718753.41</v>
          </cell>
          <cell r="BD70">
            <v>-135327.39000000001</v>
          </cell>
          <cell r="BE70">
            <v>-8137527</v>
          </cell>
          <cell r="BF70">
            <v>-4991160.4800000004</v>
          </cell>
          <cell r="BG70">
            <v>-3375547.96</v>
          </cell>
          <cell r="BH70">
            <v>-4907429.09</v>
          </cell>
          <cell r="BI70">
            <v>-73015.350000000006</v>
          </cell>
          <cell r="BJ70">
            <v>0</v>
          </cell>
          <cell r="BK70">
            <v>-7022109.2699999996</v>
          </cell>
          <cell r="BL70">
            <v>-47957.4</v>
          </cell>
          <cell r="BM70">
            <v>-1571.74</v>
          </cell>
          <cell r="BN70">
            <v>-2241.98</v>
          </cell>
          <cell r="BO70">
            <v>-516102.54</v>
          </cell>
          <cell r="BQ70">
            <v>-3019247656.6499996</v>
          </cell>
          <cell r="BR70">
            <v>-434072233.04000008</v>
          </cell>
          <cell r="BT70">
            <v>36056.99</v>
          </cell>
          <cell r="BV70">
            <v>-0.06</v>
          </cell>
          <cell r="BW70">
            <v>-1932610248.0599999</v>
          </cell>
          <cell r="BY70">
            <v>0.64</v>
          </cell>
          <cell r="BZ70">
            <v>-656294517.62</v>
          </cell>
          <cell r="CA70">
            <v>0</v>
          </cell>
          <cell r="CB70">
            <v>0</v>
          </cell>
          <cell r="CC70">
            <v>0</v>
          </cell>
          <cell r="CD70">
            <v>-432007583.41000003</v>
          </cell>
          <cell r="CF70">
            <v>-152783128.38</v>
          </cell>
          <cell r="CG70">
            <v>-149860677.44</v>
          </cell>
          <cell r="CH70">
            <v>-5475485.1699999999</v>
          </cell>
          <cell r="CI70">
            <v>-4878141</v>
          </cell>
          <cell r="CJ70">
            <v>-217358719.12</v>
          </cell>
          <cell r="CK70">
            <v>-20399107.859999999</v>
          </cell>
          <cell r="CL70">
            <v>-199882062.19999999</v>
          </cell>
        </row>
        <row r="71">
          <cell r="B71" t="str">
            <v>BWE01</v>
          </cell>
          <cell r="C71">
            <v>8684437.1899999995</v>
          </cell>
          <cell r="E71">
            <v>-131652.1</v>
          </cell>
          <cell r="F71">
            <v>-479950317.36000001</v>
          </cell>
          <cell r="G71">
            <v>-342290.14</v>
          </cell>
          <cell r="H71">
            <v>-156833.28</v>
          </cell>
          <cell r="I71">
            <v>45441.440000000002</v>
          </cell>
          <cell r="J71">
            <v>-7</v>
          </cell>
          <cell r="K71">
            <v>-27775112</v>
          </cell>
          <cell r="L71">
            <v>24500000.050000001</v>
          </cell>
          <cell r="M71">
            <v>-71552823.980000004</v>
          </cell>
          <cell r="N71">
            <v>13004399.109999999</v>
          </cell>
          <cell r="O71">
            <v>-53175184.920000002</v>
          </cell>
          <cell r="P71">
            <v>-7062339.8099999996</v>
          </cell>
          <cell r="Q71">
            <v>-5750</v>
          </cell>
          <cell r="S71">
            <v>-181401029.55000001</v>
          </cell>
          <cell r="T71">
            <v>-26</v>
          </cell>
          <cell r="U71">
            <v>-3484581.77</v>
          </cell>
          <cell r="V71">
            <v>-131044029.31</v>
          </cell>
          <cell r="W71">
            <v>-19500054.809999999</v>
          </cell>
          <cell r="X71">
            <v>116.79</v>
          </cell>
          <cell r="Y71">
            <v>4538.3500000000004</v>
          </cell>
          <cell r="Z71">
            <v>-81537.600000000006</v>
          </cell>
          <cell r="AA71">
            <v>-5094044.28</v>
          </cell>
          <cell r="AB71">
            <v>-29203664.940000001</v>
          </cell>
          <cell r="AC71">
            <v>-812646073.48000002</v>
          </cell>
          <cell r="AD71">
            <v>-12341055.630000001</v>
          </cell>
          <cell r="AE71">
            <v>-17298945.010000002</v>
          </cell>
          <cell r="AF71">
            <v>-859366.47</v>
          </cell>
          <cell r="AG71">
            <v>-23450135.219999999</v>
          </cell>
          <cell r="AH71">
            <v>-4538046.22</v>
          </cell>
          <cell r="AI71">
            <v>-23921474.370000001</v>
          </cell>
          <cell r="AJ71">
            <v>-115494510.72</v>
          </cell>
          <cell r="AK71">
            <v>-545360.31999999995</v>
          </cell>
          <cell r="AL71">
            <v>18645.75</v>
          </cell>
          <cell r="AM71">
            <v>0</v>
          </cell>
          <cell r="AN71">
            <v>-1165668457.4100001</v>
          </cell>
          <cell r="AO71">
            <v>-20535047.399999999</v>
          </cell>
          <cell r="AP71">
            <v>0</v>
          </cell>
          <cell r="AQ71">
            <v>-6531</v>
          </cell>
          <cell r="AR71">
            <v>-1247697.25</v>
          </cell>
          <cell r="AS71">
            <v>-102761483.62</v>
          </cell>
          <cell r="AT71">
            <v>3234497.07</v>
          </cell>
          <cell r="AU71">
            <v>-8808771.4199999999</v>
          </cell>
          <cell r="AV71">
            <v>2007061.76</v>
          </cell>
          <cell r="AW71">
            <v>-643012.9</v>
          </cell>
          <cell r="AX71">
            <v>-37528</v>
          </cell>
          <cell r="AY71">
            <v>-228627038.66</v>
          </cell>
          <cell r="AZ71">
            <v>-12448.89</v>
          </cell>
          <cell r="BA71">
            <v>-700823.33</v>
          </cell>
          <cell r="BB71">
            <v>-25246.720000000001</v>
          </cell>
          <cell r="BC71">
            <v>-226428.37</v>
          </cell>
          <cell r="BD71">
            <v>31587.61</v>
          </cell>
          <cell r="BE71">
            <v>-9491960</v>
          </cell>
          <cell r="BF71">
            <v>4631.37</v>
          </cell>
          <cell r="BG71">
            <v>470065.26</v>
          </cell>
          <cell r="BH71">
            <v>-103274.33</v>
          </cell>
          <cell r="BI71">
            <v>-73015.350000000006</v>
          </cell>
          <cell r="BJ71">
            <v>-7367.58</v>
          </cell>
          <cell r="BK71">
            <v>-7486312.2599999998</v>
          </cell>
          <cell r="BL71">
            <v>-8073251.0099999998</v>
          </cell>
          <cell r="BM71">
            <v>-9095.65</v>
          </cell>
          <cell r="BN71">
            <v>-8318.24</v>
          </cell>
          <cell r="BO71">
            <v>-13001058.24</v>
          </cell>
          <cell r="BQ71">
            <v>0</v>
          </cell>
          <cell r="BR71">
            <v>-5570456.3700000001</v>
          </cell>
          <cell r="BT71">
            <v>3378.02</v>
          </cell>
          <cell r="BV71">
            <v>-1779401404.5600004</v>
          </cell>
          <cell r="BW71">
            <v>-2235477312.04</v>
          </cell>
          <cell r="BY71">
            <v>-1903.12</v>
          </cell>
          <cell r="BZ71">
            <v>-51617.65</v>
          </cell>
          <cell r="CA71">
            <v>-915407557.10000002</v>
          </cell>
          <cell r="CB71">
            <v>-131044029.31</v>
          </cell>
          <cell r="CC71">
            <v>-53175184.920000002</v>
          </cell>
          <cell r="CD71">
            <v>-505783263.95999998</v>
          </cell>
          <cell r="CF71">
            <v>-435763909.62</v>
          </cell>
          <cell r="CG71">
            <v>-435763909.62</v>
          </cell>
          <cell r="CH71">
            <v>-45353133.030000001</v>
          </cell>
          <cell r="CI71">
            <v>-12258796.399999999</v>
          </cell>
          <cell r="CJ71">
            <v>-520916859.07000011</v>
          </cell>
          <cell r="CK71">
            <v>-15507390.109999999</v>
          </cell>
          <cell r="CL71">
            <v>-505409468.9600001</v>
          </cell>
        </row>
        <row r="72">
          <cell r="B72" t="str">
            <v>IAA10</v>
          </cell>
          <cell r="C72">
            <v>-7091662.7599999998</v>
          </cell>
          <cell r="E72">
            <v>-330</v>
          </cell>
          <cell r="F72">
            <v>-770854220.17999995</v>
          </cell>
          <cell r="G72">
            <v>6490.03</v>
          </cell>
          <cell r="H72">
            <v>-156833.28</v>
          </cell>
          <cell r="I72">
            <v>46731.06</v>
          </cell>
          <cell r="J72">
            <v>-3520786.57</v>
          </cell>
          <cell r="K72">
            <v>958932320</v>
          </cell>
          <cell r="L72">
            <v>172725938.05000001</v>
          </cell>
          <cell r="M72">
            <v>-41605435.630000003</v>
          </cell>
          <cell r="N72">
            <v>85704.87</v>
          </cell>
          <cell r="O72">
            <v>-262301014.63</v>
          </cell>
          <cell r="P72">
            <v>-783295.99</v>
          </cell>
          <cell r="Q72">
            <v>-861457.69</v>
          </cell>
          <cell r="R72">
            <v>-499282</v>
          </cell>
          <cell r="S72">
            <v>-155736203.68000001</v>
          </cell>
          <cell r="T72">
            <v>-20346</v>
          </cell>
          <cell r="U72">
            <v>-1438818.98</v>
          </cell>
          <cell r="V72">
            <v>-452207618.88</v>
          </cell>
          <cell r="W72">
            <v>0</v>
          </cell>
          <cell r="X72">
            <v>-736853.52</v>
          </cell>
          <cell r="Y72">
            <v>18703.2</v>
          </cell>
          <cell r="Z72">
            <v>-19295.32</v>
          </cell>
          <cell r="AA72">
            <v>-151859.69</v>
          </cell>
          <cell r="AB72">
            <v>0</v>
          </cell>
          <cell r="AC72">
            <v>-477725096.44999999</v>
          </cell>
          <cell r="AD72">
            <v>0</v>
          </cell>
          <cell r="AE72">
            <v>-4586.46</v>
          </cell>
          <cell r="AF72">
            <v>0</v>
          </cell>
          <cell r="AG72">
            <v>-118531.76</v>
          </cell>
          <cell r="AH72">
            <v>-316</v>
          </cell>
          <cell r="AI72">
            <v>-160565.34</v>
          </cell>
          <cell r="AJ72">
            <v>-459783.13</v>
          </cell>
          <cell r="AK72">
            <v>-1187025.82</v>
          </cell>
          <cell r="AL72">
            <v>-805970.26</v>
          </cell>
          <cell r="AM72">
            <v>3851901.9</v>
          </cell>
          <cell r="AN72">
            <v>-348353844.58999997</v>
          </cell>
          <cell r="AO72">
            <v>-19321186.949999999</v>
          </cell>
          <cell r="AP72">
            <v>-681250.33</v>
          </cell>
          <cell r="AQ72">
            <v>-39496</v>
          </cell>
          <cell r="AR72">
            <v>-4477409807.4700003</v>
          </cell>
          <cell r="AS72">
            <v>-506106781.36000001</v>
          </cell>
          <cell r="AT72">
            <v>-1434206</v>
          </cell>
          <cell r="AU72">
            <v>-122622592.83</v>
          </cell>
          <cell r="AV72">
            <v>-1304617.5900000001</v>
          </cell>
          <cell r="AW72">
            <v>3234497.07</v>
          </cell>
          <cell r="AX72">
            <v>-23324728.600000001</v>
          </cell>
          <cell r="AY72">
            <v>795632.13</v>
          </cell>
          <cell r="AZ72">
            <v>569377.69999999995</v>
          </cell>
          <cell r="BA72">
            <v>-399544.6</v>
          </cell>
          <cell r="BB72">
            <v>-1992242.21</v>
          </cell>
          <cell r="BC72">
            <v>-1145381.72</v>
          </cell>
          <cell r="BD72">
            <v>38464.65</v>
          </cell>
          <cell r="BE72">
            <v>-22419189.609999999</v>
          </cell>
          <cell r="BF72">
            <v>-468869.94</v>
          </cell>
          <cell r="BG72">
            <v>-7489248</v>
          </cell>
          <cell r="BH72">
            <v>-4444037.71</v>
          </cell>
          <cell r="BI72">
            <v>-58368.33</v>
          </cell>
          <cell r="BJ72">
            <v>297940.78999999998</v>
          </cell>
          <cell r="BK72">
            <v>35777.57</v>
          </cell>
          <cell r="BL72">
            <v>-4901490</v>
          </cell>
          <cell r="BM72">
            <v>-9095.65</v>
          </cell>
          <cell r="BN72">
            <v>-200</v>
          </cell>
          <cell r="BO72">
            <v>-516102.54</v>
          </cell>
          <cell r="BQ72">
            <v>-565016670.85000002</v>
          </cell>
          <cell r="BR72">
            <v>-1744531.9</v>
          </cell>
          <cell r="BV72">
            <v>-5698025222.3400002</v>
          </cell>
          <cell r="BW72">
            <v>-7390703292.2799997</v>
          </cell>
          <cell r="BZ72">
            <v>-1613113.55</v>
          </cell>
          <cell r="CA72">
            <v>-4983516588.8299999</v>
          </cell>
          <cell r="CB72">
            <v>-452207618.88</v>
          </cell>
          <cell r="CC72">
            <v>-262301014.63</v>
          </cell>
          <cell r="CD72">
            <v>-285277115.17000002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</row>
        <row r="73">
          <cell r="B73" t="str">
            <v>IAA11</v>
          </cell>
          <cell r="C73">
            <v>0</v>
          </cell>
          <cell r="E73">
            <v>-640</v>
          </cell>
          <cell r="F73">
            <v>-796044969.29999995</v>
          </cell>
          <cell r="G73">
            <v>-21839148.199999999</v>
          </cell>
          <cell r="H73">
            <v>0</v>
          </cell>
          <cell r="I73">
            <v>-156833.28</v>
          </cell>
          <cell r="J73">
            <v>-7</v>
          </cell>
          <cell r="K73">
            <v>-7</v>
          </cell>
          <cell r="L73">
            <v>3400668.69</v>
          </cell>
          <cell r="M73">
            <v>-16513655.9</v>
          </cell>
          <cell r="N73">
            <v>34957.86</v>
          </cell>
          <cell r="O73">
            <v>-126352605.84999999</v>
          </cell>
          <cell r="P73">
            <v>-732414.65</v>
          </cell>
          <cell r="Q73">
            <v>-17341591.32</v>
          </cell>
          <cell r="R73">
            <v>-78446813.900000006</v>
          </cell>
          <cell r="S73">
            <v>-25110258.260000002</v>
          </cell>
          <cell r="T73">
            <v>-6801298.2800000003</v>
          </cell>
          <cell r="U73">
            <v>-20241035.899999999</v>
          </cell>
          <cell r="V73">
            <v>-343664431.11000001</v>
          </cell>
          <cell r="W73">
            <v>-55328</v>
          </cell>
          <cell r="X73">
            <v>-16701402.970000001</v>
          </cell>
          <cell r="Y73">
            <v>-0.01</v>
          </cell>
          <cell r="Z73">
            <v>0</v>
          </cell>
          <cell r="AA73">
            <v>-151859.69</v>
          </cell>
          <cell r="AB73">
            <v>-3120231.05</v>
          </cell>
          <cell r="AC73">
            <v>-262388533.31</v>
          </cell>
          <cell r="AD73">
            <v>-136.19999999999999</v>
          </cell>
          <cell r="AE73">
            <v>-517</v>
          </cell>
          <cell r="AF73">
            <v>0</v>
          </cell>
          <cell r="AG73">
            <v>0</v>
          </cell>
          <cell r="AH73">
            <v>-160</v>
          </cell>
          <cell r="AI73">
            <v>-457988.87</v>
          </cell>
          <cell r="AJ73">
            <v>-1425586.17</v>
          </cell>
          <cell r="AK73">
            <v>-805970.26</v>
          </cell>
          <cell r="AL73">
            <v>-153262872.56999999</v>
          </cell>
          <cell r="AM73">
            <v>0</v>
          </cell>
          <cell r="AN73">
            <v>-245103887.09999999</v>
          </cell>
          <cell r="AO73">
            <v>-53258808.880000003</v>
          </cell>
          <cell r="AP73">
            <v>-433423.94</v>
          </cell>
          <cell r="AQ73">
            <v>-707125.02</v>
          </cell>
          <cell r="AR73">
            <v>-1263298691.24</v>
          </cell>
          <cell r="AS73">
            <v>-208931633.5</v>
          </cell>
          <cell r="AT73">
            <v>-2091352.93</v>
          </cell>
          <cell r="AU73">
            <v>-19996927.140000001</v>
          </cell>
          <cell r="AV73">
            <v>0</v>
          </cell>
          <cell r="AW73">
            <v>-4057299.9</v>
          </cell>
          <cell r="AX73">
            <v>-2709483.39</v>
          </cell>
          <cell r="AY73">
            <v>-4677389.92</v>
          </cell>
          <cell r="AZ73">
            <v>-126167062</v>
          </cell>
          <cell r="BA73">
            <v>-3785288.64</v>
          </cell>
          <cell r="BB73">
            <v>-795497.64</v>
          </cell>
          <cell r="BC73">
            <v>-1066498.23</v>
          </cell>
          <cell r="BD73">
            <v>-90647.38</v>
          </cell>
          <cell r="BE73">
            <v>-1145381.72</v>
          </cell>
          <cell r="BF73">
            <v>12060273.289999999</v>
          </cell>
          <cell r="BG73">
            <v>-3375547.96</v>
          </cell>
          <cell r="BH73">
            <v>-4907429.09</v>
          </cell>
          <cell r="BI73">
            <v>-2190091.25</v>
          </cell>
          <cell r="BJ73">
            <v>-8073251.0099999998</v>
          </cell>
          <cell r="BK73">
            <v>-73015.350000000006</v>
          </cell>
          <cell r="BL73">
            <v>0</v>
          </cell>
          <cell r="BM73">
            <v>-7450416</v>
          </cell>
          <cell r="BN73">
            <v>-1206.79</v>
          </cell>
          <cell r="BO73">
            <v>-13243940.34</v>
          </cell>
          <cell r="BP73">
            <v>-10246740.970000001</v>
          </cell>
          <cell r="BQ73">
            <v>-339986610.13999999</v>
          </cell>
          <cell r="BR73">
            <v>0</v>
          </cell>
          <cell r="BS73">
            <v>0</v>
          </cell>
          <cell r="BT73">
            <v>-1474370.82</v>
          </cell>
          <cell r="BU73">
            <v>-27775112.129999999</v>
          </cell>
          <cell r="BV73">
            <v>-1942247361.7</v>
          </cell>
          <cell r="BW73">
            <v>-2394600499.8099999</v>
          </cell>
          <cell r="BX73">
            <v>0</v>
          </cell>
          <cell r="BY73">
            <v>0</v>
          </cell>
          <cell r="BZ73">
            <v>-796044969.29999995</v>
          </cell>
          <cell r="CA73">
            <v>-1472230324.74</v>
          </cell>
          <cell r="CB73">
            <v>-343664431.11000001</v>
          </cell>
          <cell r="CC73">
            <v>-126352605.84999999</v>
          </cell>
          <cell r="CD73">
            <v>-50902105.420000002</v>
          </cell>
          <cell r="CE73">
            <v>289837</v>
          </cell>
          <cell r="CF73">
            <v>-1919346.0899999999</v>
          </cell>
          <cell r="CG73">
            <v>-1919346.0899999999</v>
          </cell>
          <cell r="CH73">
            <v>-55328</v>
          </cell>
          <cell r="CI73">
            <v>-732414.65</v>
          </cell>
          <cell r="CJ73">
            <v>-2707728.74</v>
          </cell>
          <cell r="CK73">
            <v>-640</v>
          </cell>
          <cell r="CL73">
            <v>-2707088.74</v>
          </cell>
        </row>
        <row r="74">
          <cell r="B74" t="str">
            <v>IAA12</v>
          </cell>
          <cell r="C74">
            <v>-19192797.109999999</v>
          </cell>
          <cell r="E74">
            <v>-11354600.1</v>
          </cell>
          <cell r="F74">
            <v>-74017103.329999998</v>
          </cell>
          <cell r="G74">
            <v>126353.83</v>
          </cell>
          <cell r="H74">
            <v>-156833.28</v>
          </cell>
          <cell r="I74">
            <v>46731.06</v>
          </cell>
          <cell r="J74">
            <v>-17938</v>
          </cell>
          <cell r="K74">
            <v>-7</v>
          </cell>
          <cell r="L74">
            <v>333733424.81</v>
          </cell>
          <cell r="M74">
            <v>-1795060.77</v>
          </cell>
          <cell r="N74">
            <v>12748672.41</v>
          </cell>
          <cell r="O74">
            <v>-45135061.770000003</v>
          </cell>
          <cell r="P74">
            <v>-15150647.17</v>
          </cell>
          <cell r="Q74">
            <v>-4634497.1500000004</v>
          </cell>
          <cell r="R74">
            <v>-7782586.46</v>
          </cell>
          <cell r="S74">
            <v>-2285744.73</v>
          </cell>
          <cell r="T74">
            <v>-39</v>
          </cell>
          <cell r="U74">
            <v>-443428.08</v>
          </cell>
          <cell r="V74">
            <v>-71812448.569999993</v>
          </cell>
          <cell r="W74">
            <v>-81537.600000000006</v>
          </cell>
          <cell r="X74">
            <v>-1094813.3999999999</v>
          </cell>
          <cell r="Y74">
            <v>18703.2</v>
          </cell>
          <cell r="Z74">
            <v>9629.7800000000007</v>
          </cell>
          <cell r="AA74">
            <v>-151859.69</v>
          </cell>
          <cell r="AB74">
            <v>-3120231.05</v>
          </cell>
          <cell r="AC74">
            <v>-457349664.38999999</v>
          </cell>
          <cell r="AD74">
            <v>-308725275.91000003</v>
          </cell>
          <cell r="AE74">
            <v>-66253728.5</v>
          </cell>
          <cell r="AF74">
            <v>-25497344.809999999</v>
          </cell>
          <cell r="AG74">
            <v>-2354825.9900000002</v>
          </cell>
          <cell r="AH74">
            <v>-29475420.469999999</v>
          </cell>
          <cell r="AI74">
            <v>-731153.98</v>
          </cell>
          <cell r="AJ74">
            <v>-0.11</v>
          </cell>
          <cell r="AK74">
            <v>-119110270</v>
          </cell>
          <cell r="AL74">
            <v>-805970.26</v>
          </cell>
          <cell r="AM74">
            <v>-60271818.689999998</v>
          </cell>
          <cell r="AN74">
            <v>-4721033.8099999996</v>
          </cell>
          <cell r="AO74">
            <v>-335748.38</v>
          </cell>
          <cell r="AP74">
            <v>-48431990.799999997</v>
          </cell>
          <cell r="AQ74">
            <v>910971.12</v>
          </cell>
          <cell r="AR74">
            <v>-723013889.05999994</v>
          </cell>
          <cell r="AS74">
            <v>-166038632.81</v>
          </cell>
          <cell r="AT74">
            <v>-4305767</v>
          </cell>
          <cell r="AU74">
            <v>-67941983.670000002</v>
          </cell>
          <cell r="AV74">
            <v>0</v>
          </cell>
          <cell r="AW74">
            <v>5304142.0199999996</v>
          </cell>
          <cell r="AX74">
            <v>-3872461.45</v>
          </cell>
          <cell r="AY74">
            <v>1330646.1299999999</v>
          </cell>
          <cell r="AZ74">
            <v>132553.1</v>
          </cell>
          <cell r="BA74">
            <v>-399544.6</v>
          </cell>
          <cell r="BB74">
            <v>0</v>
          </cell>
          <cell r="BC74">
            <v>-781111.89</v>
          </cell>
          <cell r="BD74">
            <v>-615706.96</v>
          </cell>
          <cell r="BE74">
            <v>-1061190.76</v>
          </cell>
          <cell r="BF74">
            <v>-114940.74</v>
          </cell>
          <cell r="BG74">
            <v>-7489248</v>
          </cell>
          <cell r="BH74">
            <v>-4444037.71</v>
          </cell>
          <cell r="BI74">
            <v>-58368.33</v>
          </cell>
          <cell r="BJ74">
            <v>-181040.62</v>
          </cell>
          <cell r="BK74">
            <v>-49430.22</v>
          </cell>
          <cell r="BL74">
            <v>0</v>
          </cell>
          <cell r="BM74">
            <v>-390510.3</v>
          </cell>
          <cell r="BN74">
            <v>0</v>
          </cell>
          <cell r="BO74">
            <v>-9255211.2300000004</v>
          </cell>
          <cell r="BP74">
            <v>-8917270.7899999991</v>
          </cell>
          <cell r="BQ74">
            <v>-9137587.6899999995</v>
          </cell>
          <cell r="BR74">
            <v>-3008646206.7500005</v>
          </cell>
          <cell r="BV74">
            <v>-1006000032.21</v>
          </cell>
          <cell r="BW74">
            <v>-1285006905.4399998</v>
          </cell>
          <cell r="BZ74">
            <v>-309288138.46000004</v>
          </cell>
          <cell r="CA74">
            <v>-889052521.86999989</v>
          </cell>
          <cell r="CB74">
            <v>-71812448.569999993</v>
          </cell>
          <cell r="CC74">
            <v>-45135061.770000003</v>
          </cell>
          <cell r="CD74">
            <v>-378142060.32000011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-0.06</v>
          </cell>
          <cell r="CK74">
            <v>-0.06</v>
          </cell>
          <cell r="CL74">
            <v>0</v>
          </cell>
        </row>
        <row r="75">
          <cell r="B75" t="str">
            <v>IAA13</v>
          </cell>
          <cell r="C75">
            <v>-2226662.7599999998</v>
          </cell>
          <cell r="E75">
            <v>-1959652.1</v>
          </cell>
          <cell r="F75">
            <v>-677859051.29999995</v>
          </cell>
          <cell r="G75">
            <v>183851.51</v>
          </cell>
          <cell r="H75">
            <v>517276.47</v>
          </cell>
          <cell r="I75">
            <v>46731.06</v>
          </cell>
          <cell r="J75">
            <v>-4233896.57</v>
          </cell>
          <cell r="K75">
            <v>958932320</v>
          </cell>
          <cell r="L75">
            <v>-4901489.95</v>
          </cell>
          <cell r="M75">
            <v>719409.49</v>
          </cell>
          <cell r="N75">
            <v>15073243.640000001</v>
          </cell>
          <cell r="O75">
            <v>-4857816.9800000004</v>
          </cell>
          <cell r="P75">
            <v>-16870067.359999999</v>
          </cell>
          <cell r="Q75">
            <v>-172270420.25999999</v>
          </cell>
          <cell r="R75">
            <v>-20000</v>
          </cell>
          <cell r="S75">
            <v>-967159920.96000004</v>
          </cell>
          <cell r="T75">
            <v>-39</v>
          </cell>
          <cell r="U75">
            <v>-1438818.98</v>
          </cell>
          <cell r="V75">
            <v>-5438342.0499999998</v>
          </cell>
          <cell r="W75">
            <v>-34774112.359999999</v>
          </cell>
          <cell r="X75">
            <v>0</v>
          </cell>
          <cell r="Y75">
            <v>18703.2</v>
          </cell>
          <cell r="Z75">
            <v>-19295.32</v>
          </cell>
          <cell r="AA75">
            <v>-151859.69</v>
          </cell>
          <cell r="AB75">
            <v>-3120231.05</v>
          </cell>
          <cell r="AC75">
            <v>-338253812.94</v>
          </cell>
          <cell r="AD75">
            <v>-324487309.62</v>
          </cell>
          <cell r="AE75">
            <v>-237</v>
          </cell>
          <cell r="AF75">
            <v>0</v>
          </cell>
          <cell r="AG75">
            <v>13209.36</v>
          </cell>
          <cell r="AH75">
            <v>0</v>
          </cell>
          <cell r="AI75">
            <v>-158571.09</v>
          </cell>
          <cell r="AJ75">
            <v>-194150.37</v>
          </cell>
          <cell r="AK75">
            <v>-140308520.27000001</v>
          </cell>
          <cell r="AL75">
            <v>-805970.26</v>
          </cell>
          <cell r="AM75">
            <v>-21572353.68</v>
          </cell>
          <cell r="AN75">
            <v>0</v>
          </cell>
          <cell r="AO75">
            <v>-12054404.380000001</v>
          </cell>
          <cell r="AP75">
            <v>-183053137.15000001</v>
          </cell>
          <cell r="AQ75">
            <v>-34136.71</v>
          </cell>
          <cell r="AR75">
            <v>-38171740.200000003</v>
          </cell>
          <cell r="AS75">
            <v>-1121289.95</v>
          </cell>
          <cell r="AT75">
            <v>-138532405.28999999</v>
          </cell>
          <cell r="AU75">
            <v>-5474583668.6000004</v>
          </cell>
          <cell r="AV75">
            <v>3234497.07</v>
          </cell>
          <cell r="AW75">
            <v>-19093829.890000001</v>
          </cell>
          <cell r="AX75">
            <v>795632.13</v>
          </cell>
          <cell r="AY75">
            <v>-2319985.9</v>
          </cell>
          <cell r="AZ75">
            <v>-399544.6</v>
          </cell>
          <cell r="BA75">
            <v>-1992242.21</v>
          </cell>
          <cell r="BB75">
            <v>0</v>
          </cell>
          <cell r="BC75">
            <v>-57387.94</v>
          </cell>
          <cell r="BD75">
            <v>0</v>
          </cell>
          <cell r="BE75">
            <v>-1062301.96</v>
          </cell>
          <cell r="BF75">
            <v>-139234.1</v>
          </cell>
          <cell r="BG75">
            <v>-22177</v>
          </cell>
          <cell r="BH75">
            <v>-4943690.8899999997</v>
          </cell>
          <cell r="BI75">
            <v>-58368.33</v>
          </cell>
          <cell r="BJ75">
            <v>569276.47</v>
          </cell>
          <cell r="BK75">
            <v>-67023.149999999994</v>
          </cell>
          <cell r="BL75">
            <v>-4901490</v>
          </cell>
          <cell r="BM75">
            <v>-73015.350000000006</v>
          </cell>
          <cell r="BN75">
            <v>0</v>
          </cell>
          <cell r="BO75">
            <v>-8922891.9299999997</v>
          </cell>
          <cell r="BP75">
            <v>-2809575.22</v>
          </cell>
          <cell r="BQ75">
            <v>-12054404.380000001</v>
          </cell>
          <cell r="BR75">
            <v>-9361299563.3900013</v>
          </cell>
          <cell r="BT75">
            <v>0</v>
          </cell>
          <cell r="BV75">
            <v>-49589189.180000007</v>
          </cell>
          <cell r="BW75">
            <v>-52979486.530000009</v>
          </cell>
          <cell r="BZ75">
            <v>-5937400572.96</v>
          </cell>
          <cell r="CA75">
            <v>-39293030.150000006</v>
          </cell>
          <cell r="CB75">
            <v>-5438342.0499999998</v>
          </cell>
          <cell r="CC75">
            <v>-4857816.9800000004</v>
          </cell>
          <cell r="CD75">
            <v>-87073155.050273448</v>
          </cell>
          <cell r="CF75">
            <v>-514253821.75999999</v>
          </cell>
          <cell r="CG75">
            <v>-375721416.47000003</v>
          </cell>
          <cell r="CH75">
            <v>-171038075.72</v>
          </cell>
          <cell r="CI75">
            <v>-85149606.519999996</v>
          </cell>
          <cell r="CJ75">
            <v>-1343578452.2700002</v>
          </cell>
          <cell r="CK75">
            <v>-681998635.10000002</v>
          </cell>
          <cell r="CL75">
            <v>-795210732.51000011</v>
          </cell>
        </row>
        <row r="76">
          <cell r="B76" t="str">
            <v>IAA14</v>
          </cell>
          <cell r="C76">
            <v>-24958976.960000001</v>
          </cell>
          <cell r="E76">
            <v>-1675825.6</v>
          </cell>
          <cell r="F76">
            <v>-4054262.33</v>
          </cell>
          <cell r="G76">
            <v>-3924315925.4499998</v>
          </cell>
          <cell r="H76">
            <v>46731.06</v>
          </cell>
          <cell r="I76">
            <v>46731.06</v>
          </cell>
          <cell r="J76">
            <v>-3520786.57</v>
          </cell>
          <cell r="K76">
            <v>0</v>
          </cell>
          <cell r="L76">
            <v>754860.4</v>
          </cell>
          <cell r="M76">
            <v>-2642629.7599999998</v>
          </cell>
          <cell r="N76">
            <v>2864960.98</v>
          </cell>
          <cell r="O76">
            <v>-9956840.4900000002</v>
          </cell>
          <cell r="P76">
            <v>-884651.52000000002</v>
          </cell>
          <cell r="Q76">
            <v>-4078991.76</v>
          </cell>
          <cell r="R76">
            <v>-7980326.1500000004</v>
          </cell>
          <cell r="S76">
            <v>-10700273.49</v>
          </cell>
          <cell r="T76">
            <v>-1268786.33</v>
          </cell>
          <cell r="U76">
            <v>-14355616.16</v>
          </cell>
          <cell r="V76">
            <v>-12758275.529999999</v>
          </cell>
          <cell r="W76">
            <v>0</v>
          </cell>
          <cell r="X76">
            <v>18703.2</v>
          </cell>
          <cell r="Y76">
            <v>9629.7800000000007</v>
          </cell>
          <cell r="Z76">
            <v>69.03</v>
          </cell>
          <cell r="AA76">
            <v>-69.03</v>
          </cell>
          <cell r="AB76">
            <v>-3120231.05</v>
          </cell>
          <cell r="AC76">
            <v>-258597777.87</v>
          </cell>
          <cell r="AD76">
            <v>-391033607.16000003</v>
          </cell>
          <cell r="AE76">
            <v>0</v>
          </cell>
          <cell r="AF76">
            <v>0</v>
          </cell>
          <cell r="AG76">
            <v>0</v>
          </cell>
          <cell r="AH76">
            <v>-20393.29</v>
          </cell>
          <cell r="AI76">
            <v>0</v>
          </cell>
          <cell r="AJ76">
            <v>-0.11</v>
          </cell>
          <cell r="AK76">
            <v>-237722.63</v>
          </cell>
          <cell r="AL76">
            <v>-805970.26</v>
          </cell>
          <cell r="AM76">
            <v>-61803203.43</v>
          </cell>
          <cell r="AN76">
            <v>-24388632.579999998</v>
          </cell>
          <cell r="AO76">
            <v>-35566470.170000002</v>
          </cell>
          <cell r="AP76">
            <v>-59396011.539999999</v>
          </cell>
          <cell r="AQ76">
            <v>-954715.68</v>
          </cell>
          <cell r="AR76">
            <v>-12337965.470000001</v>
          </cell>
          <cell r="AS76">
            <v>-3274053.25</v>
          </cell>
          <cell r="AT76">
            <v>-105224435</v>
          </cell>
          <cell r="AU76">
            <v>-803165446.25999999</v>
          </cell>
          <cell r="AV76">
            <v>-1053261837.72</v>
          </cell>
          <cell r="AW76">
            <v>0</v>
          </cell>
          <cell r="AX76">
            <v>-119450603.98</v>
          </cell>
          <cell r="AY76">
            <v>-4398921.97</v>
          </cell>
          <cell r="AZ76">
            <v>5939279.9500000002</v>
          </cell>
          <cell r="BA76">
            <v>-124643.99</v>
          </cell>
          <cell r="BB76">
            <v>671324.5</v>
          </cell>
          <cell r="BC76">
            <v>1010375.7</v>
          </cell>
          <cell r="BD76">
            <v>-2838713.6</v>
          </cell>
          <cell r="BE76">
            <v>-1145381.72</v>
          </cell>
          <cell r="BF76">
            <v>-244274.63</v>
          </cell>
          <cell r="BG76">
            <v>-7507106</v>
          </cell>
          <cell r="BH76">
            <v>-3462404.9</v>
          </cell>
          <cell r="BI76">
            <v>-2987443.44</v>
          </cell>
          <cell r="BJ76">
            <v>-2221699.73</v>
          </cell>
          <cell r="BK76">
            <v>-8366.2800000000007</v>
          </cell>
          <cell r="BL76">
            <v>347607.06</v>
          </cell>
          <cell r="BM76">
            <v>-82381</v>
          </cell>
          <cell r="BN76">
            <v>-200</v>
          </cell>
          <cell r="BO76">
            <v>-200</v>
          </cell>
          <cell r="BQ76">
            <v>-73298006</v>
          </cell>
          <cell r="BR76">
            <v>0</v>
          </cell>
          <cell r="BV76">
            <v>-38327134.740000002</v>
          </cell>
          <cell r="BW76">
            <v>-57155551.789999999</v>
          </cell>
          <cell r="BZ76">
            <v>-877528076.25999999</v>
          </cell>
          <cell r="CA76">
            <v>-15612018.720000001</v>
          </cell>
          <cell r="CB76">
            <v>-12758275.529999999</v>
          </cell>
          <cell r="CC76">
            <v>-9956840.4900000002</v>
          </cell>
          <cell r="CD76">
            <v>-119875971.60000001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B77" t="str">
            <v>IAA16</v>
          </cell>
          <cell r="C77">
            <v>-23791976.960000001</v>
          </cell>
          <cell r="E77">
            <v>-1894825.6</v>
          </cell>
          <cell r="F77">
            <v>-76428512.560000002</v>
          </cell>
          <cell r="G77">
            <v>-90043652.5</v>
          </cell>
          <cell r="H77">
            <v>46731.06</v>
          </cell>
          <cell r="K77">
            <v>0</v>
          </cell>
          <cell r="L77">
            <v>754860.4</v>
          </cell>
          <cell r="M77">
            <v>-94350493.109999999</v>
          </cell>
          <cell r="N77">
            <v>2864960.98</v>
          </cell>
          <cell r="O77">
            <v>-9296155.8399999999</v>
          </cell>
          <cell r="P77">
            <v>-902091.4</v>
          </cell>
          <cell r="Q77">
            <v>-146291935</v>
          </cell>
          <cell r="R77">
            <v>-8112152.6100000003</v>
          </cell>
          <cell r="S77">
            <v>-224153200.59</v>
          </cell>
          <cell r="T77">
            <v>-1268786.33</v>
          </cell>
          <cell r="U77">
            <v>-13776865</v>
          </cell>
          <cell r="V77">
            <v>-27518884.199999999</v>
          </cell>
          <cell r="W77">
            <v>-33534496.640000001</v>
          </cell>
          <cell r="X77">
            <v>18703.2</v>
          </cell>
          <cell r="Y77">
            <v>9629.7800000000007</v>
          </cell>
          <cell r="AC77">
            <v>-262795082.36000001</v>
          </cell>
          <cell r="AD77">
            <v>-350281335.47000003</v>
          </cell>
          <cell r="AE77">
            <v>-73006992.519999996</v>
          </cell>
          <cell r="AF77">
            <v>0</v>
          </cell>
          <cell r="AG77">
            <v>0</v>
          </cell>
          <cell r="AH77">
            <v>-33283.58</v>
          </cell>
          <cell r="AI77">
            <v>0</v>
          </cell>
          <cell r="AJ77">
            <v>-0.11</v>
          </cell>
          <cell r="AK77">
            <v>-246107.02</v>
          </cell>
          <cell r="AL77">
            <v>-805970.26</v>
          </cell>
          <cell r="AM77">
            <v>-62824126.600000001</v>
          </cell>
          <cell r="AO77">
            <v>-782484.23</v>
          </cell>
          <cell r="AP77">
            <v>27034788</v>
          </cell>
          <cell r="AQ77">
            <v>-684490.99</v>
          </cell>
          <cell r="AR77">
            <v>-99658605.459999993</v>
          </cell>
          <cell r="AS77">
            <v>-60142078.109999999</v>
          </cell>
          <cell r="AT77">
            <v>-1170009010.8199999</v>
          </cell>
          <cell r="AU77">
            <v>-483799744.18000001</v>
          </cell>
          <cell r="AV77">
            <v>-609842720.78999996</v>
          </cell>
          <cell r="AW77">
            <v>-8229164174.3599997</v>
          </cell>
          <cell r="AX77">
            <v>-116667991.76000001</v>
          </cell>
          <cell r="AY77">
            <v>0</v>
          </cell>
          <cell r="AZ77">
            <v>6119630.3099999996</v>
          </cell>
          <cell r="BA77">
            <v>1413169.94</v>
          </cell>
          <cell r="BB77">
            <v>504632.83</v>
          </cell>
          <cell r="BC77">
            <v>1177963.28</v>
          </cell>
          <cell r="BD77">
            <v>-2838713.6</v>
          </cell>
          <cell r="BE77">
            <v>-1099063.72</v>
          </cell>
          <cell r="BF77">
            <v>-139234.1</v>
          </cell>
          <cell r="BG77">
            <v>-6706451.2199999997</v>
          </cell>
          <cell r="BK77">
            <v>-8366.2800000000007</v>
          </cell>
          <cell r="BL77">
            <v>347607.06</v>
          </cell>
          <cell r="BM77">
            <v>-39389</v>
          </cell>
          <cell r="BN77">
            <v>0</v>
          </cell>
          <cell r="BO77">
            <v>-9001457.1099999994</v>
          </cell>
          <cell r="BQ77">
            <v>-782484.23</v>
          </cell>
          <cell r="BR77">
            <v>-2546453839.29</v>
          </cell>
          <cell r="BV77">
            <v>-196615723.61000001</v>
          </cell>
          <cell r="BW77">
            <v>-279578.48</v>
          </cell>
          <cell r="BZ77">
            <v>-550793575.28999996</v>
          </cell>
          <cell r="CA77">
            <v>-159800683.56999999</v>
          </cell>
          <cell r="CB77">
            <v>-27518884.199999999</v>
          </cell>
          <cell r="CC77">
            <v>-9296155.8399999999</v>
          </cell>
          <cell r="CD77">
            <v>-809671534.07000029</v>
          </cell>
          <cell r="CF77">
            <v>-11053511284.52</v>
          </cell>
          <cell r="CG77">
            <v>-9883502273.7000008</v>
          </cell>
          <cell r="CH77">
            <v>-910520453.12</v>
          </cell>
          <cell r="CI77">
            <v>-563371280.74000001</v>
          </cell>
          <cell r="CJ77">
            <v>-11357394007.560001</v>
          </cell>
          <cell r="CK77">
            <v>0</v>
          </cell>
          <cell r="CL77">
            <v>-12527403018.380001</v>
          </cell>
        </row>
        <row r="78">
          <cell r="B78" t="str">
            <v>IAA17</v>
          </cell>
          <cell r="C78">
            <v>-28630976.960000001</v>
          </cell>
          <cell r="E78">
            <v>-2032825.6</v>
          </cell>
          <cell r="F78">
            <v>-3725424.23</v>
          </cell>
          <cell r="G78">
            <v>126353.83</v>
          </cell>
          <cell r="H78">
            <v>43267.06</v>
          </cell>
          <cell r="I78">
            <v>46731.06</v>
          </cell>
          <cell r="J78">
            <v>-1765489.36</v>
          </cell>
          <cell r="K78">
            <v>26681218.489999998</v>
          </cell>
          <cell r="L78">
            <v>1025440.82</v>
          </cell>
          <cell r="M78">
            <v>-11541592.68</v>
          </cell>
          <cell r="N78">
            <v>-0.01</v>
          </cell>
          <cell r="O78">
            <v>-9296155.8399999999</v>
          </cell>
          <cell r="P78">
            <v>-841909.25</v>
          </cell>
          <cell r="Q78">
            <v>-197377393.59</v>
          </cell>
          <cell r="R78">
            <v>-225904448.75</v>
          </cell>
          <cell r="S78">
            <v>-37467603.369999997</v>
          </cell>
          <cell r="T78">
            <v>0</v>
          </cell>
          <cell r="U78">
            <v>-1809947.16</v>
          </cell>
          <cell r="V78">
            <v>-27518884.199999999</v>
          </cell>
          <cell r="W78">
            <v>0</v>
          </cell>
          <cell r="X78">
            <v>-469138180.19</v>
          </cell>
          <cell r="Y78">
            <v>18703.2</v>
          </cell>
          <cell r="Z78">
            <v>8775206.6199999992</v>
          </cell>
          <cell r="AA78">
            <v>-672131.05</v>
          </cell>
          <cell r="AB78">
            <v>-151859.69</v>
          </cell>
          <cell r="AC78">
            <v>-173560682.88999999</v>
          </cell>
          <cell r="AD78">
            <v>-336242146.36000001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-230859.2</v>
          </cell>
          <cell r="AK78">
            <v>-0.11</v>
          </cell>
          <cell r="AL78">
            <v>-1728450.86</v>
          </cell>
          <cell r="AM78">
            <v>-22019912.879999999</v>
          </cell>
          <cell r="AN78">
            <v>-155251836.59</v>
          </cell>
          <cell r="AO78">
            <v>-78075858.040000007</v>
          </cell>
          <cell r="AP78">
            <v>4116613.79</v>
          </cell>
          <cell r="AQ78">
            <v>-400000</v>
          </cell>
          <cell r="AR78">
            <v>-99658605.459999993</v>
          </cell>
          <cell r="AS78">
            <v>-3264970.75</v>
          </cell>
          <cell r="AT78">
            <v>-386676025.30000001</v>
          </cell>
          <cell r="AU78">
            <v>-12392804.439999999</v>
          </cell>
          <cell r="AV78">
            <v>-21495990.579999998</v>
          </cell>
          <cell r="AW78">
            <v>-97148134.469999999</v>
          </cell>
          <cell r="AX78">
            <v>-661647562.84000003</v>
          </cell>
          <cell r="AY78">
            <v>-20658725.82</v>
          </cell>
          <cell r="AZ78">
            <v>-3872461.45</v>
          </cell>
          <cell r="BA78">
            <v>1153711.06</v>
          </cell>
          <cell r="BB78">
            <v>5935703.9400000004</v>
          </cell>
          <cell r="BC78">
            <v>-399544.6</v>
          </cell>
          <cell r="BD78">
            <v>247459.08</v>
          </cell>
          <cell r="BE78">
            <v>1204315.77</v>
          </cell>
          <cell r="BF78">
            <v>-2838713.6</v>
          </cell>
          <cell r="BG78">
            <v>9977556</v>
          </cell>
          <cell r="BH78">
            <v>0</v>
          </cell>
          <cell r="BI78">
            <v>-22732040.57</v>
          </cell>
          <cell r="BJ78">
            <v>-154920.42000000001</v>
          </cell>
          <cell r="BK78">
            <v>-39182.839999999997</v>
          </cell>
          <cell r="BL78">
            <v>-143843.20000000001</v>
          </cell>
          <cell r="BM78">
            <v>-8366.2800000000007</v>
          </cell>
          <cell r="BN78">
            <v>347607.06</v>
          </cell>
          <cell r="BO78">
            <v>-195259.12</v>
          </cell>
          <cell r="BP78">
            <v>-4443176.43</v>
          </cell>
          <cell r="BQ78">
            <v>-195485826.02000001</v>
          </cell>
          <cell r="BR78">
            <v>-103471057.93000001</v>
          </cell>
          <cell r="BS78">
            <v>0</v>
          </cell>
          <cell r="BT78">
            <v>-964627.09</v>
          </cell>
          <cell r="BU78">
            <v>-27775112.129999999</v>
          </cell>
          <cell r="BV78">
            <v>-3264970.75</v>
          </cell>
          <cell r="BW78">
            <v>-212970297.12</v>
          </cell>
          <cell r="BX78">
            <v>0</v>
          </cell>
          <cell r="BY78">
            <v>0</v>
          </cell>
          <cell r="BZ78">
            <v>-12392804.439999999</v>
          </cell>
          <cell r="CA78">
            <v>-3264970.75</v>
          </cell>
          <cell r="CB78">
            <v>0</v>
          </cell>
          <cell r="CC78">
            <v>0</v>
          </cell>
          <cell r="CD78">
            <v>7734866.1900000004</v>
          </cell>
          <cell r="CE78">
            <v>289837</v>
          </cell>
          <cell r="CF78">
            <v>-2941240001.7800002</v>
          </cell>
          <cell r="CG78">
            <v>-2554563976.48</v>
          </cell>
          <cell r="CH78">
            <v>-594033390.37</v>
          </cell>
          <cell r="CI78">
            <v>-238606757.12</v>
          </cell>
          <cell r="CJ78">
            <v>-3387204123.9700003</v>
          </cell>
          <cell r="CK78">
            <v>0</v>
          </cell>
          <cell r="CL78">
            <v>-3773880149.2700005</v>
          </cell>
        </row>
        <row r="79">
          <cell r="B79" t="str">
            <v>IAB10</v>
          </cell>
          <cell r="C79">
            <v>-16484350.949999999</v>
          </cell>
          <cell r="E79">
            <v>-70</v>
          </cell>
          <cell r="F79">
            <v>0</v>
          </cell>
          <cell r="G79">
            <v>-9303475.6600000001</v>
          </cell>
          <cell r="H79">
            <v>0</v>
          </cell>
          <cell r="I79">
            <v>0</v>
          </cell>
          <cell r="J79">
            <v>-15637</v>
          </cell>
          <cell r="K79">
            <v>-7</v>
          </cell>
          <cell r="L79">
            <v>-27775112</v>
          </cell>
          <cell r="M79">
            <v>-1683096.53</v>
          </cell>
          <cell r="N79">
            <v>13863147.199999999</v>
          </cell>
          <cell r="O79">
            <v>-44687653.840000004</v>
          </cell>
          <cell r="P79">
            <v>-910847.01</v>
          </cell>
          <cell r="Q79">
            <v>-2080637.69</v>
          </cell>
          <cell r="R79">
            <v>-7716673.2300000004</v>
          </cell>
          <cell r="S79">
            <v>-4675710.05</v>
          </cell>
          <cell r="T79">
            <v>-39</v>
          </cell>
          <cell r="U79">
            <v>-4556312.37</v>
          </cell>
          <cell r="V79">
            <v>-117195884.09999999</v>
          </cell>
          <cell r="W79">
            <v>-35035129.700000003</v>
          </cell>
          <cell r="X79">
            <v>-2866382.73</v>
          </cell>
          <cell r="Y79">
            <v>-5900739.2400000002</v>
          </cell>
          <cell r="Z79">
            <v>0</v>
          </cell>
          <cell r="AA79">
            <v>-672131.05</v>
          </cell>
          <cell r="AB79">
            <v>-151859.69</v>
          </cell>
          <cell r="AC79">
            <v>37446739.729999997</v>
          </cell>
          <cell r="AD79">
            <v>-142953039.09</v>
          </cell>
          <cell r="AE79">
            <v>-67446345.980000004</v>
          </cell>
          <cell r="AF79">
            <v>0</v>
          </cell>
          <cell r="AG79">
            <v>0</v>
          </cell>
          <cell r="AH79">
            <v>12148.68</v>
          </cell>
          <cell r="AI79">
            <v>0</v>
          </cell>
          <cell r="AJ79">
            <v>-139281.26</v>
          </cell>
          <cell r="AK79">
            <v>-259464.91</v>
          </cell>
          <cell r="AL79">
            <v>-38861308.969999999</v>
          </cell>
          <cell r="AM79">
            <v>-59761357.109999999</v>
          </cell>
          <cell r="AN79">
            <v>-27504156.199999999</v>
          </cell>
          <cell r="AO79">
            <v>-1900196.61</v>
          </cell>
          <cell r="AP79">
            <v>19103867.109999999</v>
          </cell>
          <cell r="AQ79">
            <v>-47710265.289999999</v>
          </cell>
          <cell r="AR79">
            <v>-473941971.00999999</v>
          </cell>
          <cell r="AS79">
            <v>-3531143.46</v>
          </cell>
          <cell r="AT79">
            <v>-312948712.57999998</v>
          </cell>
          <cell r="AU79">
            <v>-27160537.109999999</v>
          </cell>
          <cell r="AV79">
            <v>-45632154.5</v>
          </cell>
          <cell r="AW79">
            <v>-8939417143.7700005</v>
          </cell>
          <cell r="AX79">
            <v>-69526633.25</v>
          </cell>
          <cell r="AY79">
            <v>0</v>
          </cell>
          <cell r="AZ79">
            <v>-3509502</v>
          </cell>
          <cell r="BA79">
            <v>-2591673</v>
          </cell>
          <cell r="BB79">
            <v>0</v>
          </cell>
          <cell r="BC79">
            <v>-710125</v>
          </cell>
          <cell r="BD79">
            <v>7882631.1200000001</v>
          </cell>
          <cell r="BE79">
            <v>-1029004.75</v>
          </cell>
          <cell r="BF79">
            <v>-151209.70000000001</v>
          </cell>
          <cell r="BG79">
            <v>-163185.29999999999</v>
          </cell>
          <cell r="BH79">
            <v>0</v>
          </cell>
          <cell r="BI79">
            <v>-22732040.57</v>
          </cell>
          <cell r="BJ79">
            <v>-154920.42000000001</v>
          </cell>
          <cell r="BK79">
            <v>-7322273.8200000003</v>
          </cell>
          <cell r="BL79">
            <v>-7523690.5599999996</v>
          </cell>
          <cell r="BM79">
            <v>-73015.350000000006</v>
          </cell>
          <cell r="BN79">
            <v>-16864.18</v>
          </cell>
          <cell r="BO79">
            <v>-3376547.59</v>
          </cell>
          <cell r="BP79">
            <v>-5174406.21</v>
          </cell>
          <cell r="BQ79">
            <v>-35763159.390000001</v>
          </cell>
          <cell r="BR79">
            <v>-30580292.379999995</v>
          </cell>
          <cell r="BS79">
            <v>0</v>
          </cell>
          <cell r="BT79">
            <v>-964627.09</v>
          </cell>
          <cell r="BU79">
            <v>-27775112.129999999</v>
          </cell>
          <cell r="BV79">
            <v>-598378769.22000003</v>
          </cell>
          <cell r="BW79">
            <v>-3771190.5</v>
          </cell>
          <cell r="BX79">
            <v>0</v>
          </cell>
          <cell r="BY79">
            <v>0</v>
          </cell>
          <cell r="BZ79">
            <v>-27160537.109999999</v>
          </cell>
          <cell r="CA79">
            <v>-436495231.27999997</v>
          </cell>
          <cell r="CB79">
            <v>-117195884.09999999</v>
          </cell>
          <cell r="CC79">
            <v>-44687653.840000004</v>
          </cell>
          <cell r="CD79">
            <v>-1474700.44</v>
          </cell>
          <cell r="CE79">
            <v>289837</v>
          </cell>
          <cell r="CF79">
            <v>-1669565447.3800001</v>
          </cell>
          <cell r="CG79">
            <v>-1356616734.8</v>
          </cell>
          <cell r="CH79">
            <v>-109977811.34999999</v>
          </cell>
          <cell r="CI79">
            <v>-82983726.439999998</v>
          </cell>
          <cell r="CJ79">
            <v>-1549578272.5899999</v>
          </cell>
          <cell r="CK79">
            <v>0</v>
          </cell>
          <cell r="CL79">
            <v>-1862526985.1699998</v>
          </cell>
        </row>
        <row r="80">
          <cell r="B80" t="str">
            <v>IAB11</v>
          </cell>
          <cell r="C80">
            <v>-24692976.960000001</v>
          </cell>
          <cell r="E80">
            <v>-1546825.6</v>
          </cell>
          <cell r="F80">
            <v>-3725424.23</v>
          </cell>
          <cell r="G80">
            <v>0</v>
          </cell>
          <cell r="H80">
            <v>43267.06</v>
          </cell>
          <cell r="I80">
            <v>46731.06</v>
          </cell>
          <cell r="K80">
            <v>-9350219.6400000006</v>
          </cell>
          <cell r="L80">
            <v>1121597.1100000001</v>
          </cell>
          <cell r="M80">
            <v>-384522.93</v>
          </cell>
          <cell r="N80">
            <v>3329743.93</v>
          </cell>
          <cell r="O80">
            <v>-6012601.1100000003</v>
          </cell>
          <cell r="P80">
            <v>2048562.72</v>
          </cell>
          <cell r="Q80">
            <v>-13749950.16</v>
          </cell>
          <cell r="R80">
            <v>-3191228.79</v>
          </cell>
          <cell r="S80">
            <v>-1819974.24</v>
          </cell>
          <cell r="T80">
            <v>-6659487.8600000003</v>
          </cell>
          <cell r="U80">
            <v>-2002259.74</v>
          </cell>
          <cell r="V80">
            <v>-14246096.539999999</v>
          </cell>
          <cell r="W80">
            <v>-15742522.720000001</v>
          </cell>
          <cell r="X80">
            <v>-5360096.42</v>
          </cell>
          <cell r="Y80">
            <v>18703.2</v>
          </cell>
          <cell r="Z80">
            <v>211792.71</v>
          </cell>
          <cell r="AC80">
            <v>42194351.479999997</v>
          </cell>
          <cell r="AD80">
            <v>-285567483.57999998</v>
          </cell>
          <cell r="AE80">
            <v>-20193006.66</v>
          </cell>
          <cell r="AF80">
            <v>-11418512.619999999</v>
          </cell>
          <cell r="AG80">
            <v>-2769269.74</v>
          </cell>
          <cell r="AH80">
            <v>-4097125.43</v>
          </cell>
          <cell r="AI80">
            <v>-5249758.97</v>
          </cell>
          <cell r="AJ80">
            <v>-9173573.7599999998</v>
          </cell>
          <cell r="AK80">
            <v>-0.11</v>
          </cell>
          <cell r="AL80">
            <v>-12655210.289999999</v>
          </cell>
          <cell r="AM80">
            <v>-20942889.640000001</v>
          </cell>
          <cell r="AN80">
            <v>-8878628.2400000002</v>
          </cell>
          <cell r="AO80">
            <v>-100177.32</v>
          </cell>
          <cell r="AP80">
            <v>-855466.98</v>
          </cell>
          <cell r="AQ80">
            <v>0</v>
          </cell>
          <cell r="AR80">
            <v>-74472624.769999996</v>
          </cell>
          <cell r="AS80">
            <v>-6985650.71</v>
          </cell>
          <cell r="AT80">
            <v>-3739450.42</v>
          </cell>
          <cell r="AU80">
            <v>-169725890.61000001</v>
          </cell>
          <cell r="AV80">
            <v>-292463920.26999998</v>
          </cell>
          <cell r="AW80">
            <v>-1273719699.5699999</v>
          </cell>
          <cell r="AX80">
            <v>-54212116.420000002</v>
          </cell>
          <cell r="AY80">
            <v>-2559773162.3899999</v>
          </cell>
          <cell r="AZ80">
            <v>0</v>
          </cell>
          <cell r="BA80">
            <v>739517.57</v>
          </cell>
          <cell r="BB80">
            <v>5821311.46</v>
          </cell>
          <cell r="BC80">
            <v>-2838713.6</v>
          </cell>
          <cell r="BD80">
            <v>-91962.240000000005</v>
          </cell>
          <cell r="BE80">
            <v>1562073.98</v>
          </cell>
          <cell r="BF80">
            <v>-2838713.6</v>
          </cell>
          <cell r="BG80">
            <v>206206.5</v>
          </cell>
          <cell r="BH80">
            <v>0</v>
          </cell>
          <cell r="BK80">
            <v>-8366.2800000000007</v>
          </cell>
          <cell r="BL80">
            <v>347607.06</v>
          </cell>
          <cell r="BM80">
            <v>-8366.2800000000007</v>
          </cell>
          <cell r="BN80">
            <v>347607.06</v>
          </cell>
          <cell r="BO80">
            <v>-143081.26</v>
          </cell>
          <cell r="BP80">
            <v>-2288.98</v>
          </cell>
          <cell r="BQ80">
            <v>-10871332.699999999</v>
          </cell>
          <cell r="BR80">
            <v>-100177.32</v>
          </cell>
          <cell r="BV80">
            <v>-101716973.12999998</v>
          </cell>
          <cell r="BW80">
            <v>-863870059.68999994</v>
          </cell>
          <cell r="BZ80">
            <v>-169725890.61000001</v>
          </cell>
          <cell r="CA80">
            <v>-81458275.479999989</v>
          </cell>
          <cell r="CB80">
            <v>-14246096.539999999</v>
          </cell>
          <cell r="CC80">
            <v>-6012601.1100000003</v>
          </cell>
          <cell r="CD80">
            <v>-81982843.299999997</v>
          </cell>
          <cell r="CF80">
            <v>-52332556.799999997</v>
          </cell>
          <cell r="CG80">
            <v>-48593106.380000003</v>
          </cell>
          <cell r="CH80">
            <v>-8296942.54</v>
          </cell>
          <cell r="CI80">
            <v>-7684233.7599999998</v>
          </cell>
          <cell r="CJ80">
            <v>-64574282.680000007</v>
          </cell>
          <cell r="CK80">
            <v>0</v>
          </cell>
          <cell r="CL80">
            <v>-68313733.100000009</v>
          </cell>
        </row>
        <row r="81">
          <cell r="B81" t="str">
            <v>IAB12</v>
          </cell>
          <cell r="C81">
            <v>21564203.199999999</v>
          </cell>
          <cell r="E81">
            <v>26782.92</v>
          </cell>
          <cell r="F81">
            <v>0</v>
          </cell>
          <cell r="G81">
            <v>26235.38</v>
          </cell>
          <cell r="J81">
            <v>-15637</v>
          </cell>
          <cell r="K81">
            <v>-7</v>
          </cell>
          <cell r="L81">
            <v>5019230.91</v>
          </cell>
          <cell r="M81">
            <v>-12900673.289999999</v>
          </cell>
          <cell r="N81">
            <v>-2410591.89</v>
          </cell>
          <cell r="O81">
            <v>-1278908.54</v>
          </cell>
          <cell r="P81">
            <v>-5019230.91</v>
          </cell>
          <cell r="Q81">
            <v>-19260740.510000002</v>
          </cell>
          <cell r="R81">
            <v>6073838.25</v>
          </cell>
          <cell r="S81">
            <v>-51024993.350000001</v>
          </cell>
          <cell r="T81">
            <v>-50757334.530000001</v>
          </cell>
          <cell r="U81">
            <v>-39</v>
          </cell>
          <cell r="V81">
            <v>-5278388.66</v>
          </cell>
          <cell r="W81">
            <v>-13387600.869999999</v>
          </cell>
          <cell r="X81">
            <v>4688229.9800000004</v>
          </cell>
          <cell r="Y81">
            <v>11705148.560000001</v>
          </cell>
          <cell r="Z81">
            <v>-69.03</v>
          </cell>
          <cell r="AB81">
            <v>-69.03</v>
          </cell>
          <cell r="AC81">
            <v>586619.64</v>
          </cell>
          <cell r="AD81">
            <v>-5198514.47</v>
          </cell>
          <cell r="AE81">
            <v>-223879705.41999999</v>
          </cell>
          <cell r="AF81">
            <v>0</v>
          </cell>
          <cell r="AG81">
            <v>5730085.2000000002</v>
          </cell>
          <cell r="AH81">
            <v>10038461.800000001</v>
          </cell>
          <cell r="AI81">
            <v>9706487.1999999993</v>
          </cell>
          <cell r="AJ81">
            <v>14395633.220000001</v>
          </cell>
          <cell r="AK81">
            <v>16797275.280000001</v>
          </cell>
          <cell r="AL81">
            <v>30298557.32</v>
          </cell>
          <cell r="AM81">
            <v>49231041.530000001</v>
          </cell>
          <cell r="AN81">
            <v>-446972.73</v>
          </cell>
          <cell r="AO81">
            <v>-148189075.36000001</v>
          </cell>
          <cell r="AP81">
            <v>28469640.140000001</v>
          </cell>
          <cell r="AQ81">
            <v>-775015.17</v>
          </cell>
          <cell r="AR81">
            <v>-18356709.309999999</v>
          </cell>
          <cell r="AS81">
            <v>-7178306.0700000003</v>
          </cell>
          <cell r="AT81">
            <v>-15415734.140000001</v>
          </cell>
          <cell r="AU81">
            <v>-2867413.5</v>
          </cell>
          <cell r="AV81">
            <v>-43352413.619999997</v>
          </cell>
          <cell r="AW81">
            <v>-728378316.76999998</v>
          </cell>
          <cell r="AX81">
            <v>-3663794.86</v>
          </cell>
          <cell r="AY81">
            <v>-333588292.45999998</v>
          </cell>
          <cell r="AZ81">
            <v>-45987025.740000002</v>
          </cell>
          <cell r="BA81">
            <v>-3962457</v>
          </cell>
          <cell r="BB81">
            <v>-171163567</v>
          </cell>
          <cell r="BC81">
            <v>12521477.57</v>
          </cell>
          <cell r="BD81">
            <v>-10065583.560000001</v>
          </cell>
          <cell r="BE81">
            <v>6157266.2000000002</v>
          </cell>
          <cell r="BF81">
            <v>-107618.5</v>
          </cell>
          <cell r="BG81">
            <v>-181490.86</v>
          </cell>
          <cell r="BH81">
            <v>5996216.2199999997</v>
          </cell>
          <cell r="BI81">
            <v>2928862.43</v>
          </cell>
          <cell r="BJ81">
            <v>10862204.800000001</v>
          </cell>
          <cell r="BK81">
            <v>422.31</v>
          </cell>
          <cell r="BN81">
            <v>-74284.350000000006</v>
          </cell>
          <cell r="BO81">
            <v>-578268</v>
          </cell>
          <cell r="BP81">
            <v>-4042549.86</v>
          </cell>
          <cell r="BQ81">
            <v>-446972.73</v>
          </cell>
          <cell r="BR81">
            <v>-244003288.40000001</v>
          </cell>
          <cell r="BT81">
            <v>-1700019.42</v>
          </cell>
          <cell r="BV81">
            <v>-24327386.869999997</v>
          </cell>
          <cell r="BW81">
            <v>-133570164.86999999</v>
          </cell>
          <cell r="BZ81">
            <v>-2867413.5</v>
          </cell>
          <cell r="CA81">
            <v>-17770089.669999998</v>
          </cell>
          <cell r="CB81">
            <v>-5278388.66</v>
          </cell>
          <cell r="CC81">
            <v>-1278908.54</v>
          </cell>
          <cell r="CD81">
            <v>0</v>
          </cell>
          <cell r="CF81">
            <v>-43668023.329999998</v>
          </cell>
          <cell r="CG81">
            <v>-28252289.190000001</v>
          </cell>
          <cell r="CH81">
            <v>-15928663.810000001</v>
          </cell>
          <cell r="CI81">
            <v>-14386707.85</v>
          </cell>
          <cell r="CJ81">
            <v>-58567660.850000009</v>
          </cell>
          <cell r="CK81">
            <v>0</v>
          </cell>
          <cell r="CL81">
            <v>-73983394.99000001</v>
          </cell>
        </row>
        <row r="82">
          <cell r="B82" t="str">
            <v>IAC10</v>
          </cell>
          <cell r="C82">
            <v>-32243976.960000001</v>
          </cell>
          <cell r="E82">
            <v>-1928825.6</v>
          </cell>
          <cell r="F82">
            <v>-3725424.23</v>
          </cell>
          <cell r="G82">
            <v>-25502630.850000001</v>
          </cell>
          <cell r="H82">
            <v>43267.06</v>
          </cell>
          <cell r="I82">
            <v>-127991.73</v>
          </cell>
          <cell r="J82">
            <v>-15637</v>
          </cell>
          <cell r="K82">
            <v>1409412.53</v>
          </cell>
          <cell r="L82">
            <v>1218335.28</v>
          </cell>
          <cell r="M82">
            <v>-23113580.77</v>
          </cell>
          <cell r="N82">
            <v>-2410591.89</v>
          </cell>
          <cell r="O82">
            <v>-1514249.98</v>
          </cell>
          <cell r="P82">
            <v>-519459.77</v>
          </cell>
          <cell r="Q82">
            <v>0</v>
          </cell>
          <cell r="R82">
            <v>-750065.05</v>
          </cell>
          <cell r="S82">
            <v>111019.39</v>
          </cell>
          <cell r="U82">
            <v>-2195736.08</v>
          </cell>
          <cell r="V82">
            <v>-5932496.1100000003</v>
          </cell>
          <cell r="W82">
            <v>0</v>
          </cell>
          <cell r="X82">
            <v>4688229.9800000004</v>
          </cell>
          <cell r="Y82">
            <v>18703.2</v>
          </cell>
          <cell r="Z82">
            <v>9629.7800000000007</v>
          </cell>
          <cell r="AB82">
            <v>69.03</v>
          </cell>
          <cell r="AC82">
            <v>653724.17000000004</v>
          </cell>
          <cell r="AD82">
            <v>-280169607.36000001</v>
          </cell>
          <cell r="AE82">
            <v>-20241515.66</v>
          </cell>
          <cell r="AF82">
            <v>-15000000</v>
          </cell>
          <cell r="AG82">
            <v>-188381.62</v>
          </cell>
          <cell r="AH82">
            <v>-4995918.9800000004</v>
          </cell>
          <cell r="AI82">
            <v>0</v>
          </cell>
          <cell r="AJ82">
            <v>-3066217.34</v>
          </cell>
          <cell r="AK82">
            <v>-0.11</v>
          </cell>
          <cell r="AL82">
            <v>-5929725.1299999999</v>
          </cell>
          <cell r="AM82">
            <v>-8613293.7300000004</v>
          </cell>
          <cell r="AN82">
            <v>-45448143.350000001</v>
          </cell>
          <cell r="AO82">
            <v>45448143.350000001</v>
          </cell>
          <cell r="AP82">
            <v>880432.07</v>
          </cell>
          <cell r="AQ82">
            <v>-3336132.31</v>
          </cell>
          <cell r="AR82">
            <v>-1453410.38</v>
          </cell>
          <cell r="AS82">
            <v>-4491418110.04</v>
          </cell>
          <cell r="AT82">
            <v>1228179.8</v>
          </cell>
          <cell r="AU82">
            <v>5359496497.4300003</v>
          </cell>
          <cell r="AV82">
            <v>-30837386.16</v>
          </cell>
          <cell r="AW82">
            <v>-22182888.969999999</v>
          </cell>
          <cell r="AX82">
            <v>-12304180.41</v>
          </cell>
          <cell r="AY82">
            <v>-181705104.62</v>
          </cell>
          <cell r="AZ82">
            <v>-542098.22</v>
          </cell>
          <cell r="BA82">
            <v>-437273.56</v>
          </cell>
          <cell r="BB82">
            <v>5918893.8600000003</v>
          </cell>
          <cell r="BC82">
            <v>-155657.24</v>
          </cell>
          <cell r="BD82">
            <v>-389058.98</v>
          </cell>
          <cell r="BE82">
            <v>1714338.98</v>
          </cell>
          <cell r="BF82">
            <v>-2838713.6</v>
          </cell>
          <cell r="BG82">
            <v>-6686693.2199999997</v>
          </cell>
          <cell r="BH82">
            <v>0</v>
          </cell>
          <cell r="BI82">
            <v>2928862.43</v>
          </cell>
          <cell r="BJ82">
            <v>10862204.800000001</v>
          </cell>
          <cell r="BK82">
            <v>-2955636.04</v>
          </cell>
          <cell r="BL82">
            <v>-2881054.44</v>
          </cell>
          <cell r="BM82">
            <v>-8366.2800000000007</v>
          </cell>
          <cell r="BN82">
            <v>347607.06</v>
          </cell>
          <cell r="BO82">
            <v>61829.19</v>
          </cell>
          <cell r="BP82">
            <v>-108246.58</v>
          </cell>
          <cell r="BQ82">
            <v>0</v>
          </cell>
          <cell r="BR82">
            <v>-3285064.46</v>
          </cell>
          <cell r="BS82">
            <v>-6352490</v>
          </cell>
          <cell r="BV82">
            <v>-1453410.38</v>
          </cell>
          <cell r="BW82">
            <v>-33122645.620000001</v>
          </cell>
          <cell r="BZ82">
            <v>1.0000228881835938E-2</v>
          </cell>
          <cell r="CA82">
            <v>-1453410.38</v>
          </cell>
          <cell r="CB82">
            <v>0</v>
          </cell>
          <cell r="CC82">
            <v>0</v>
          </cell>
          <cell r="CD82">
            <v>-388427190.67000002</v>
          </cell>
          <cell r="CF82">
            <v>-279578.48</v>
          </cell>
          <cell r="CG82">
            <v>-1507758.28</v>
          </cell>
          <cell r="CH82">
            <v>0</v>
          </cell>
          <cell r="CI82">
            <v>0</v>
          </cell>
          <cell r="CJ82">
            <v>-1507758.28</v>
          </cell>
          <cell r="CK82">
            <v>0</v>
          </cell>
          <cell r="CL82">
            <v>-279578.48</v>
          </cell>
        </row>
        <row r="83">
          <cell r="B83" t="str">
            <v>IAC11</v>
          </cell>
          <cell r="C83">
            <v>-26152965.850000001</v>
          </cell>
          <cell r="F83">
            <v>-4787645.16</v>
          </cell>
          <cell r="G83">
            <v>-868598636</v>
          </cell>
          <cell r="J83">
            <v>-15637</v>
          </cell>
          <cell r="K83">
            <v>-7</v>
          </cell>
          <cell r="L83">
            <v>5320518.46</v>
          </cell>
          <cell r="M83">
            <v>-60143651.960000001</v>
          </cell>
          <cell r="N83">
            <v>26800.01</v>
          </cell>
          <cell r="O83">
            <v>-64742389.700000003</v>
          </cell>
          <cell r="P83">
            <v>4597906.2</v>
          </cell>
          <cell r="Q83">
            <v>5553611.75</v>
          </cell>
          <cell r="R83">
            <v>-20808302.190000001</v>
          </cell>
          <cell r="S83">
            <v>-208445412.09999999</v>
          </cell>
          <cell r="T83">
            <v>-53600.04</v>
          </cell>
          <cell r="U83">
            <v>0</v>
          </cell>
          <cell r="V83">
            <v>-192323795.19</v>
          </cell>
          <cell r="W83">
            <v>-12543617.970000001</v>
          </cell>
          <cell r="X83">
            <v>-1200</v>
          </cell>
          <cell r="Y83">
            <v>-19052874.23</v>
          </cell>
          <cell r="Z83">
            <v>34201219.030000001</v>
          </cell>
          <cell r="AB83">
            <v>-69.03</v>
          </cell>
          <cell r="AD83">
            <v>-9499770.1999999993</v>
          </cell>
          <cell r="AE83">
            <v>-1153924.72</v>
          </cell>
          <cell r="AF83">
            <v>-15</v>
          </cell>
          <cell r="AG83">
            <v>-13526994.93</v>
          </cell>
          <cell r="AH83">
            <v>-6768662.9800000004</v>
          </cell>
          <cell r="AI83">
            <v>0</v>
          </cell>
          <cell r="AJ83">
            <v>-111019427.45999999</v>
          </cell>
          <cell r="AK83">
            <v>0</v>
          </cell>
          <cell r="AL83">
            <v>-66628132.68</v>
          </cell>
          <cell r="AM83">
            <v>-181467066.03</v>
          </cell>
          <cell r="AN83">
            <v>-0.01</v>
          </cell>
          <cell r="AO83">
            <v>-756083961.59000003</v>
          </cell>
          <cell r="AQ83">
            <v>-2920300.16</v>
          </cell>
          <cell r="AR83">
            <v>-238103131.02000001</v>
          </cell>
          <cell r="AS83">
            <v>234995000.72999999</v>
          </cell>
          <cell r="AT83">
            <v>-70670526.099999994</v>
          </cell>
          <cell r="AU83">
            <v>749512125.85000002</v>
          </cell>
          <cell r="AV83">
            <v>959706223.66999996</v>
          </cell>
          <cell r="AW83">
            <v>-71537746.900000006</v>
          </cell>
          <cell r="AX83">
            <v>-15576859.75</v>
          </cell>
          <cell r="AY83">
            <v>3108130.32</v>
          </cell>
          <cell r="AZ83">
            <v>-447739.66</v>
          </cell>
          <cell r="BA83">
            <v>-20141024.829999998</v>
          </cell>
          <cell r="BB83">
            <v>-11678371.5</v>
          </cell>
          <cell r="BD83">
            <v>-15432030.85</v>
          </cell>
          <cell r="BE83">
            <v>-15439595.41</v>
          </cell>
          <cell r="BF83">
            <v>-9742193.8300000001</v>
          </cell>
          <cell r="BG83">
            <v>-26571817.390000001</v>
          </cell>
          <cell r="BH83">
            <v>-168392.34</v>
          </cell>
          <cell r="BI83">
            <v>-10601406.029999999</v>
          </cell>
          <cell r="BJ83">
            <v>-28413444.289999999</v>
          </cell>
          <cell r="BN83">
            <v>-1105366458.77</v>
          </cell>
          <cell r="BO83">
            <v>-74065.039999999994</v>
          </cell>
          <cell r="BP83">
            <v>-1415.29</v>
          </cell>
          <cell r="BQ83">
            <v>-6768662.9900000002</v>
          </cell>
          <cell r="BR83">
            <v>-990471806.62</v>
          </cell>
          <cell r="BV83">
            <v>2.9999978374689817E-2</v>
          </cell>
          <cell r="BW83">
            <v>-1865942.82</v>
          </cell>
          <cell r="BZ83">
            <v>-9.9999904632568359E-3</v>
          </cell>
          <cell r="CA83">
            <v>-3108130.2900000215</v>
          </cell>
          <cell r="CB83">
            <v>0</v>
          </cell>
          <cell r="CC83">
            <v>0</v>
          </cell>
          <cell r="CD83">
            <v>-9499770.1999999993</v>
          </cell>
          <cell r="CF83">
            <v>-278424929.32999998</v>
          </cell>
          <cell r="CG83">
            <v>-207754403.22999999</v>
          </cell>
          <cell r="CH83">
            <v>-54271286.200000003</v>
          </cell>
          <cell r="CI83">
            <v>-18843495.649999999</v>
          </cell>
          <cell r="CJ83">
            <v>-280869185.07999992</v>
          </cell>
          <cell r="CK83">
            <v>0</v>
          </cell>
          <cell r="CL83">
            <v>-351539711.17999995</v>
          </cell>
        </row>
        <row r="84">
          <cell r="B84" t="str">
            <v>IAC12</v>
          </cell>
          <cell r="C84">
            <v>-7264743.54</v>
          </cell>
          <cell r="E84">
            <v>364911.3</v>
          </cell>
          <cell r="F84">
            <v>-306194.56</v>
          </cell>
          <cell r="G84">
            <v>-110994733.43000001</v>
          </cell>
          <cell r="H84">
            <v>44033.41</v>
          </cell>
          <cell r="I84">
            <v>44033.41</v>
          </cell>
          <cell r="J84">
            <v>-15637</v>
          </cell>
          <cell r="K84">
            <v>-7</v>
          </cell>
          <cell r="L84">
            <v>199904517</v>
          </cell>
          <cell r="M84">
            <v>7513046.5199999996</v>
          </cell>
          <cell r="N84">
            <v>-7287017.8499999996</v>
          </cell>
          <cell r="O84">
            <v>-26798910.199999999</v>
          </cell>
          <cell r="P84">
            <v>11515183.08</v>
          </cell>
          <cell r="Q84">
            <v>0</v>
          </cell>
          <cell r="R84">
            <v>-1598547.25</v>
          </cell>
          <cell r="S84">
            <v>19047108.079999998</v>
          </cell>
          <cell r="U84">
            <v>-190874.39</v>
          </cell>
          <cell r="V84">
            <v>-28763442.66</v>
          </cell>
          <cell r="W84">
            <v>0</v>
          </cell>
          <cell r="X84">
            <v>-1200</v>
          </cell>
          <cell r="Y84">
            <v>-1146214.6599999999</v>
          </cell>
          <cell r="Z84">
            <v>-12858748.779999999</v>
          </cell>
          <cell r="AA84">
            <v>9629.7800000000007</v>
          </cell>
          <cell r="AB84">
            <v>69.03</v>
          </cell>
          <cell r="AC84">
            <v>197939.68</v>
          </cell>
          <cell r="AD84">
            <v>-277905475.86000001</v>
          </cell>
          <cell r="AE84">
            <v>-26023342.809999999</v>
          </cell>
          <cell r="AF84">
            <v>-371556232.5</v>
          </cell>
          <cell r="AG84">
            <v>-21625572.73</v>
          </cell>
          <cell r="AH84">
            <v>-23030366.129999999</v>
          </cell>
          <cell r="AI84">
            <v>-7654491.9199999999</v>
          </cell>
          <cell r="AJ84">
            <v>-54766825.460000001</v>
          </cell>
          <cell r="AK84">
            <v>-23286556.66</v>
          </cell>
          <cell r="AL84">
            <v>-51739094.149999999</v>
          </cell>
          <cell r="AM84">
            <v>-98211530.829999998</v>
          </cell>
          <cell r="AN84">
            <v>116939929.87</v>
          </cell>
          <cell r="AO84">
            <v>-45736611.829999998</v>
          </cell>
          <cell r="AP84">
            <v>1258244.43</v>
          </cell>
          <cell r="AQ84">
            <v>-6792800.3099999996</v>
          </cell>
          <cell r="AR84">
            <v>0</v>
          </cell>
          <cell r="AS84">
            <v>249570219.99000001</v>
          </cell>
          <cell r="AT84">
            <v>-4863142.41</v>
          </cell>
          <cell r="AU84">
            <v>408718000.36000001</v>
          </cell>
          <cell r="AV84">
            <v>515204915.97000003</v>
          </cell>
          <cell r="AW84">
            <v>-264638582.12</v>
          </cell>
          <cell r="AX84">
            <v>-123130.34</v>
          </cell>
          <cell r="AY84">
            <v>3108130.32</v>
          </cell>
          <cell r="AZ84">
            <v>-51344392.799999997</v>
          </cell>
          <cell r="BA84">
            <v>-28985876.57</v>
          </cell>
          <cell r="BB84">
            <v>-151819955</v>
          </cell>
          <cell r="BC84">
            <v>1922127.88</v>
          </cell>
          <cell r="BD84">
            <v>-671652.7</v>
          </cell>
          <cell r="BE84">
            <v>1670048.7</v>
          </cell>
          <cell r="BF84">
            <v>-399544.6</v>
          </cell>
          <cell r="BG84">
            <v>-399544.6</v>
          </cell>
          <cell r="BH84">
            <v>-1842.73</v>
          </cell>
          <cell r="BI84">
            <v>-7858163</v>
          </cell>
          <cell r="BJ84">
            <v>-3559835.78</v>
          </cell>
          <cell r="BK84">
            <v>-3722127.05</v>
          </cell>
          <cell r="BL84">
            <v>-1867982</v>
          </cell>
          <cell r="BM84">
            <v>8275.52</v>
          </cell>
          <cell r="BN84">
            <v>347607.06</v>
          </cell>
          <cell r="BO84">
            <v>-39419.199999999997</v>
          </cell>
          <cell r="BP84">
            <v>-43231.57</v>
          </cell>
          <cell r="BQ84">
            <v>97763472.640000001</v>
          </cell>
          <cell r="BR84">
            <v>-124743011.25</v>
          </cell>
          <cell r="BS84">
            <v>-6352490</v>
          </cell>
          <cell r="BT84">
            <v>4648614.83</v>
          </cell>
          <cell r="BV84">
            <v>-23286556.66</v>
          </cell>
          <cell r="BW84">
            <v>-2.0000033546239138E-2</v>
          </cell>
          <cell r="BZ84">
            <v>9.9999904632568359E-3</v>
          </cell>
          <cell r="CA84">
            <v>-23286556.66</v>
          </cell>
          <cell r="CB84">
            <v>0</v>
          </cell>
          <cell r="CC84">
            <v>0</v>
          </cell>
          <cell r="CD84">
            <v>-4964466688.5100002</v>
          </cell>
          <cell r="CF84">
            <v>-4863142.41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-4863142.41</v>
          </cell>
        </row>
        <row r="85">
          <cell r="B85" t="str">
            <v>IAN01</v>
          </cell>
          <cell r="C85">
            <v>-5175491.82</v>
          </cell>
          <cell r="E85">
            <v>-2216988.92</v>
          </cell>
          <cell r="F85">
            <v>-216243.93</v>
          </cell>
          <cell r="G85">
            <v>-0.01</v>
          </cell>
          <cell r="I85">
            <v>-122002.57</v>
          </cell>
          <cell r="J85">
            <v>0</v>
          </cell>
          <cell r="K85">
            <v>-7</v>
          </cell>
          <cell r="L85">
            <v>259584815</v>
          </cell>
          <cell r="M85">
            <v>4160543.57</v>
          </cell>
          <cell r="N85">
            <v>-41760514.880000003</v>
          </cell>
          <cell r="O85">
            <v>-1122265.8400000001</v>
          </cell>
          <cell r="P85">
            <v>13630894.26</v>
          </cell>
          <cell r="Q85">
            <v>-32478</v>
          </cell>
          <cell r="R85">
            <v>-2201151.31</v>
          </cell>
          <cell r="S85">
            <v>15573620.300000001</v>
          </cell>
          <cell r="T85">
            <v>-39</v>
          </cell>
          <cell r="U85">
            <v>-100821550.88</v>
          </cell>
          <cell r="V85">
            <v>-993505.07</v>
          </cell>
          <cell r="W85">
            <v>-3589045.5</v>
          </cell>
          <cell r="X85">
            <v>0</v>
          </cell>
          <cell r="Y85">
            <v>-244062.7</v>
          </cell>
          <cell r="Z85">
            <v>949396.76</v>
          </cell>
          <cell r="AB85">
            <v>-69.03</v>
          </cell>
          <cell r="AC85">
            <v>73906385.829999998</v>
          </cell>
          <cell r="AD85">
            <v>-113072502.58</v>
          </cell>
          <cell r="AE85">
            <v>-59624695.909999996</v>
          </cell>
          <cell r="AF85">
            <v>-29273702.890000001</v>
          </cell>
          <cell r="AG85">
            <v>-16771550.050000001</v>
          </cell>
          <cell r="AH85">
            <v>-27261788.5</v>
          </cell>
          <cell r="AI85">
            <v>-11374970.109999999</v>
          </cell>
          <cell r="AJ85">
            <v>-33475034.170000002</v>
          </cell>
          <cell r="AK85">
            <v>-27395294.41</v>
          </cell>
          <cell r="AL85">
            <v>-32464922.670000002</v>
          </cell>
          <cell r="AM85">
            <v>-92318606.650000006</v>
          </cell>
          <cell r="AN85">
            <v>30795438.140000001</v>
          </cell>
          <cell r="AO85">
            <v>-31066790.48</v>
          </cell>
          <cell r="AP85">
            <v>-654993.43000000005</v>
          </cell>
          <cell r="AQ85">
            <v>-3916706.32</v>
          </cell>
          <cell r="AR85">
            <v>-14403231.689999999</v>
          </cell>
          <cell r="AS85">
            <v>-9350973.1500000004</v>
          </cell>
          <cell r="AT85">
            <v>-16449375.4</v>
          </cell>
          <cell r="AU85">
            <v>11466744.060000001</v>
          </cell>
          <cell r="AV85">
            <v>19094157.77</v>
          </cell>
          <cell r="AW85">
            <v>-4158120.41</v>
          </cell>
          <cell r="AX85">
            <v>759158767.38999999</v>
          </cell>
          <cell r="AY85">
            <v>-55036435.189999998</v>
          </cell>
          <cell r="AZ85">
            <v>-90088697.049999997</v>
          </cell>
          <cell r="BA85">
            <v>-447143.03</v>
          </cell>
          <cell r="BB85">
            <v>-5280609</v>
          </cell>
          <cell r="BC85">
            <v>-78329.62</v>
          </cell>
          <cell r="BD85">
            <v>-10065583.560000001</v>
          </cell>
          <cell r="BF85">
            <v>245318.44</v>
          </cell>
          <cell r="BG85">
            <v>-8430462.4000000004</v>
          </cell>
          <cell r="BH85">
            <v>-207869.63</v>
          </cell>
          <cell r="BI85">
            <v>-7858163</v>
          </cell>
          <cell r="BJ85">
            <v>-3559835.78</v>
          </cell>
          <cell r="BK85">
            <v>-3722127.05</v>
          </cell>
          <cell r="BL85">
            <v>-1867982</v>
          </cell>
          <cell r="BM85">
            <v>-2014737.58</v>
          </cell>
          <cell r="BN85">
            <v>-62177.39</v>
          </cell>
          <cell r="BO85">
            <v>-23334.2</v>
          </cell>
          <cell r="BP85">
            <v>-8897.4699999999993</v>
          </cell>
          <cell r="BQ85">
            <v>19462811.530000005</v>
          </cell>
          <cell r="BR85">
            <v>-48416770.309999995</v>
          </cell>
          <cell r="BS85">
            <v>-6520505</v>
          </cell>
          <cell r="BV85">
            <v>-14403231.689999999</v>
          </cell>
          <cell r="BW85">
            <v>-31298537.899999999</v>
          </cell>
          <cell r="BZ85">
            <v>0</v>
          </cell>
          <cell r="CA85">
            <v>-14403231.689999999</v>
          </cell>
          <cell r="CB85">
            <v>0</v>
          </cell>
          <cell r="CC85">
            <v>0</v>
          </cell>
          <cell r="CD85">
            <v>-679070515.25</v>
          </cell>
          <cell r="CF85">
            <v>-992779796.51999998</v>
          </cell>
          <cell r="CG85">
            <v>-992779796.51999998</v>
          </cell>
          <cell r="CH85">
            <v>-238902955.25999999</v>
          </cell>
          <cell r="CI85">
            <v>-93513454.590000004</v>
          </cell>
          <cell r="CJ85">
            <v>-1325196206.3700001</v>
          </cell>
          <cell r="CK85">
            <v>0</v>
          </cell>
          <cell r="CL85">
            <v>-1325196206.3700001</v>
          </cell>
        </row>
        <row r="86">
          <cell r="B86" t="str">
            <v>ICA10</v>
          </cell>
          <cell r="C86">
            <v>-5169589.5</v>
          </cell>
          <cell r="E86">
            <v>-225000</v>
          </cell>
          <cell r="F86">
            <v>439986.98</v>
          </cell>
          <cell r="G86">
            <v>-2419903.9300000002</v>
          </cell>
          <cell r="I86">
            <v>44033.41</v>
          </cell>
          <cell r="L86">
            <v>-109175012.11</v>
          </cell>
          <cell r="M86">
            <v>1816502.21</v>
          </cell>
          <cell r="N86">
            <v>-6970975.04</v>
          </cell>
          <cell r="O86">
            <v>28854887.809999999</v>
          </cell>
          <cell r="P86">
            <v>734304.4</v>
          </cell>
          <cell r="Q86">
            <v>-1000</v>
          </cell>
          <cell r="R86">
            <v>-5775960.96</v>
          </cell>
          <cell r="S86">
            <v>2762128.3</v>
          </cell>
          <cell r="U86">
            <v>-26662178.170000002</v>
          </cell>
          <cell r="V86">
            <v>49741155.469999999</v>
          </cell>
          <cell r="W86">
            <v>-3032903.82</v>
          </cell>
          <cell r="X86">
            <v>-2000</v>
          </cell>
          <cell r="Y86">
            <v>-1953591.01</v>
          </cell>
          <cell r="Z86">
            <v>18703.2</v>
          </cell>
          <cell r="AA86">
            <v>9629.7800000000007</v>
          </cell>
          <cell r="AB86">
            <v>-69.03</v>
          </cell>
          <cell r="AC86">
            <v>73906385.829999998</v>
          </cell>
          <cell r="AE86">
            <v>-276454697.94999999</v>
          </cell>
          <cell r="AF86">
            <v>-69354.600000000006</v>
          </cell>
          <cell r="AG86">
            <v>-53180.44</v>
          </cell>
          <cell r="AH86">
            <v>0</v>
          </cell>
          <cell r="AI86">
            <v>0</v>
          </cell>
          <cell r="AJ86">
            <v>-8910639.5399999991</v>
          </cell>
          <cell r="AK86">
            <v>0</v>
          </cell>
          <cell r="AL86">
            <v>-10685278.41</v>
          </cell>
          <cell r="AM86">
            <v>-23899188.719999999</v>
          </cell>
          <cell r="AN86">
            <v>23115572.48</v>
          </cell>
          <cell r="AO86">
            <v>-15350257.26</v>
          </cell>
          <cell r="AQ86">
            <v>-394507.89</v>
          </cell>
          <cell r="AR86">
            <v>459060588.13999999</v>
          </cell>
          <cell r="AS86">
            <v>-208783520.22</v>
          </cell>
          <cell r="AT86">
            <v>-9421858.5099999998</v>
          </cell>
          <cell r="AU86">
            <v>21511339.690000001</v>
          </cell>
          <cell r="AV86">
            <v>36027174.909999996</v>
          </cell>
          <cell r="AW86">
            <v>8657924615.2800007</v>
          </cell>
          <cell r="AX86">
            <v>64875296.990000002</v>
          </cell>
          <cell r="AY86">
            <v>-1201761.8899999999</v>
          </cell>
          <cell r="AZ86">
            <v>-243833.27</v>
          </cell>
          <cell r="BA86">
            <v>-6700480.8499999996</v>
          </cell>
          <cell r="BC86">
            <v>1366894.4</v>
          </cell>
          <cell r="BD86">
            <v>553702.14</v>
          </cell>
          <cell r="BE86">
            <v>-1320009.24</v>
          </cell>
          <cell r="BF86">
            <v>51881.64</v>
          </cell>
          <cell r="BG86">
            <v>-830955.8</v>
          </cell>
          <cell r="BH86">
            <v>6024925.5</v>
          </cell>
          <cell r="BI86">
            <v>-9960.3700000000008</v>
          </cell>
          <cell r="BJ86">
            <v>-5544381.7400000002</v>
          </cell>
          <cell r="BK86">
            <v>-4135.79</v>
          </cell>
          <cell r="BN86">
            <v>8275.52</v>
          </cell>
          <cell r="BO86">
            <v>-23334.2</v>
          </cell>
          <cell r="BP86">
            <v>0</v>
          </cell>
          <cell r="BQ86">
            <v>12343945.730000002</v>
          </cell>
          <cell r="BR86">
            <v>-3286618.4</v>
          </cell>
          <cell r="BT86">
            <v>-2200833.7999999998</v>
          </cell>
          <cell r="BV86">
            <v>328873111.19999993</v>
          </cell>
          <cell r="BW86">
            <v>-21160856.809999999</v>
          </cell>
          <cell r="BZ86">
            <v>-1.0000001639127731E-2</v>
          </cell>
          <cell r="CA86">
            <v>250277067.91999999</v>
          </cell>
          <cell r="CB86">
            <v>49741155.469999999</v>
          </cell>
          <cell r="CC86">
            <v>28854887.809999999</v>
          </cell>
          <cell r="CD86">
            <v>-408078668.81999999</v>
          </cell>
          <cell r="CF86">
            <v>-139606855.90000001</v>
          </cell>
          <cell r="CG86">
            <v>-130184997.39</v>
          </cell>
          <cell r="CH86">
            <v>-28728048.77</v>
          </cell>
          <cell r="CI86">
            <v>-12113243.6</v>
          </cell>
          <cell r="CJ86">
            <v>-171026289.75999999</v>
          </cell>
          <cell r="CK86">
            <v>0</v>
          </cell>
          <cell r="CL86">
            <v>-180448148.26999998</v>
          </cell>
        </row>
        <row r="87">
          <cell r="B87" t="str">
            <v>ICA11</v>
          </cell>
          <cell r="C87">
            <v>0</v>
          </cell>
          <cell r="E87">
            <v>-225000</v>
          </cell>
          <cell r="F87">
            <v>-384434.84</v>
          </cell>
          <cell r="G87">
            <v>-26953107.030000001</v>
          </cell>
          <cell r="I87">
            <v>-119841.96</v>
          </cell>
          <cell r="J87">
            <v>0</v>
          </cell>
          <cell r="K87">
            <v>-7</v>
          </cell>
          <cell r="L87">
            <v>261371944</v>
          </cell>
          <cell r="M87">
            <v>152580.06</v>
          </cell>
          <cell r="N87">
            <v>-3224864.56</v>
          </cell>
          <cell r="O87">
            <v>12003486.619999999</v>
          </cell>
          <cell r="P87">
            <v>13698833.07</v>
          </cell>
          <cell r="Q87">
            <v>0</v>
          </cell>
          <cell r="R87">
            <v>-9656710.1400000006</v>
          </cell>
          <cell r="S87">
            <v>194288.31</v>
          </cell>
          <cell r="U87">
            <v>-3416532.21</v>
          </cell>
          <cell r="V87">
            <v>32651901.239999998</v>
          </cell>
          <cell r="W87">
            <v>-224170.04</v>
          </cell>
          <cell r="X87">
            <v>0</v>
          </cell>
          <cell r="Y87">
            <v>-9656710.1400000006</v>
          </cell>
          <cell r="Z87">
            <v>-0.14000000000000001</v>
          </cell>
          <cell r="AB87">
            <v>69.03</v>
          </cell>
          <cell r="AC87">
            <v>1015496.96</v>
          </cell>
          <cell r="AE87">
            <v>-83531398.200000003</v>
          </cell>
          <cell r="AF87">
            <v>0</v>
          </cell>
          <cell r="AG87">
            <v>-15000000</v>
          </cell>
          <cell r="AH87">
            <v>0</v>
          </cell>
          <cell r="AI87">
            <v>-8316412.5999999996</v>
          </cell>
          <cell r="AJ87">
            <v>0</v>
          </cell>
          <cell r="AK87">
            <v>-12753997.23</v>
          </cell>
          <cell r="AL87">
            <v>0</v>
          </cell>
          <cell r="AM87">
            <v>-63268.54</v>
          </cell>
          <cell r="AN87">
            <v>401287.86</v>
          </cell>
          <cell r="AO87">
            <v>-473664.96</v>
          </cell>
          <cell r="AP87">
            <v>331764021.72000003</v>
          </cell>
          <cell r="AQ87">
            <v>-49455.22</v>
          </cell>
          <cell r="AR87">
            <v>103232471.01000001</v>
          </cell>
          <cell r="AS87">
            <v>-82352655.760000005</v>
          </cell>
          <cell r="AT87">
            <v>-106781280.23999999</v>
          </cell>
          <cell r="AU87">
            <v>104567485.16</v>
          </cell>
          <cell r="AV87">
            <v>-2205222715.04</v>
          </cell>
          <cell r="AW87">
            <v>1150600387.54</v>
          </cell>
          <cell r="AX87">
            <v>45492178.990000002</v>
          </cell>
          <cell r="AY87">
            <v>2637872267.46</v>
          </cell>
          <cell r="AZ87">
            <v>-933338743.5</v>
          </cell>
          <cell r="BA87">
            <v>-33664409.350000001</v>
          </cell>
          <cell r="BB87">
            <v>-142668553</v>
          </cell>
          <cell r="BD87">
            <v>379017.53</v>
          </cell>
          <cell r="BE87">
            <v>-4620805.6399999997</v>
          </cell>
          <cell r="BF87">
            <v>-16199.94</v>
          </cell>
          <cell r="BG87">
            <v>-3951.59</v>
          </cell>
          <cell r="BH87">
            <v>2550</v>
          </cell>
          <cell r="BI87">
            <v>-0.17</v>
          </cell>
          <cell r="BJ87">
            <v>-8742184.5999999996</v>
          </cell>
          <cell r="BK87">
            <v>-9461132.6799999997</v>
          </cell>
          <cell r="BL87">
            <v>-1697251.01</v>
          </cell>
          <cell r="BM87">
            <v>-1059078.49</v>
          </cell>
          <cell r="BN87">
            <v>-66463.600000000006</v>
          </cell>
          <cell r="BO87">
            <v>-39419.199999999997</v>
          </cell>
          <cell r="BP87">
            <v>-5627.17</v>
          </cell>
          <cell r="BQ87">
            <v>274491.27</v>
          </cell>
          <cell r="BR87">
            <v>-1475.7199999690056</v>
          </cell>
          <cell r="BS87">
            <v>-6520505</v>
          </cell>
          <cell r="BT87">
            <v>-2200833.7999999998</v>
          </cell>
          <cell r="BV87">
            <v>65535203.109999999</v>
          </cell>
          <cell r="BW87">
            <v>390980951.62</v>
          </cell>
          <cell r="BZ87">
            <v>0</v>
          </cell>
          <cell r="CA87">
            <v>20879815.25</v>
          </cell>
          <cell r="CB87">
            <v>32651901.239999998</v>
          </cell>
          <cell r="CC87">
            <v>12003486.619999999</v>
          </cell>
          <cell r="CD87">
            <v>-29990936.489999998</v>
          </cell>
          <cell r="CF87">
            <v>-31287046.34</v>
          </cell>
          <cell r="CG87">
            <v>-31287046.34</v>
          </cell>
          <cell r="CH87">
            <v>-9880141.3000000007</v>
          </cell>
          <cell r="CI87">
            <v>-2504458.84</v>
          </cell>
          <cell r="CJ87">
            <v>-43671646.480000004</v>
          </cell>
          <cell r="CK87">
            <v>0</v>
          </cell>
          <cell r="CL87">
            <v>-43671646.480000004</v>
          </cell>
        </row>
        <row r="88">
          <cell r="B88" t="str">
            <v>ICA12</v>
          </cell>
          <cell r="C88">
            <v>-1957913.68</v>
          </cell>
          <cell r="F88">
            <v>-145607.5</v>
          </cell>
          <cell r="G88">
            <v>-24958699.239999998</v>
          </cell>
          <cell r="I88">
            <v>-156833.28</v>
          </cell>
          <cell r="J88">
            <v>0</v>
          </cell>
          <cell r="K88">
            <v>-5121</v>
          </cell>
          <cell r="M88">
            <v>91452.43</v>
          </cell>
          <cell r="N88">
            <v>-108682.1</v>
          </cell>
          <cell r="O88">
            <v>4333537.9400000004</v>
          </cell>
          <cell r="P88">
            <v>170957.69</v>
          </cell>
          <cell r="Q88">
            <v>0</v>
          </cell>
          <cell r="R88">
            <v>-261009.16</v>
          </cell>
          <cell r="S88">
            <v>-23797357.390000001</v>
          </cell>
          <cell r="U88">
            <v>-111762.19</v>
          </cell>
          <cell r="V88">
            <v>6894626.0800000001</v>
          </cell>
          <cell r="W88">
            <v>-182904.76</v>
          </cell>
          <cell r="X88">
            <v>-240741.68</v>
          </cell>
          <cell r="Y88">
            <v>-44910.85</v>
          </cell>
          <cell r="Z88">
            <v>0</v>
          </cell>
          <cell r="AB88">
            <v>69.03</v>
          </cell>
          <cell r="AC88">
            <v>20050563.75</v>
          </cell>
          <cell r="AD88">
            <v>36225450.729999997</v>
          </cell>
          <cell r="AF88">
            <v>-8046337.8099999996</v>
          </cell>
          <cell r="AG88">
            <v>-157408.28</v>
          </cell>
          <cell r="AH88">
            <v>-341915.39</v>
          </cell>
          <cell r="AI88">
            <v>-40719242.189999998</v>
          </cell>
          <cell r="AJ88">
            <v>-438200.65</v>
          </cell>
          <cell r="AK88">
            <v>-96584.19</v>
          </cell>
          <cell r="AL88">
            <v>-711485.49</v>
          </cell>
          <cell r="AM88">
            <v>-1956853.68</v>
          </cell>
          <cell r="AN88">
            <v>0</v>
          </cell>
          <cell r="AO88">
            <v>340609.81</v>
          </cell>
          <cell r="AP88">
            <v>0</v>
          </cell>
          <cell r="AQ88">
            <v>-79771.98</v>
          </cell>
          <cell r="AR88">
            <v>59726619.649999999</v>
          </cell>
          <cell r="AS88">
            <v>-35676169.960000001</v>
          </cell>
          <cell r="AT88">
            <v>-663711586.38</v>
          </cell>
          <cell r="AU88">
            <v>-12960136.529999999</v>
          </cell>
          <cell r="AV88">
            <v>-191147223.59999999</v>
          </cell>
          <cell r="AW88">
            <v>604407566.53999996</v>
          </cell>
          <cell r="AX88">
            <v>3222094.67</v>
          </cell>
          <cell r="AY88">
            <v>294376083.14999998</v>
          </cell>
          <cell r="AZ88">
            <v>-44217.48</v>
          </cell>
          <cell r="BA88">
            <v>-296001.95</v>
          </cell>
          <cell r="BB88">
            <v>-6234145</v>
          </cell>
          <cell r="BC88">
            <v>0.5</v>
          </cell>
          <cell r="BD88">
            <v>-2213125.86</v>
          </cell>
          <cell r="BE88">
            <v>-16611146.75</v>
          </cell>
          <cell r="BF88">
            <v>-1843787.02</v>
          </cell>
          <cell r="BG88">
            <v>-3951.59</v>
          </cell>
          <cell r="BH88">
            <v>-15826.25</v>
          </cell>
          <cell r="BI88">
            <v>-7500200</v>
          </cell>
          <cell r="BJ88">
            <v>-3723666.3</v>
          </cell>
          <cell r="BK88">
            <v>-2955636.04</v>
          </cell>
          <cell r="BL88">
            <v>-2881054.44</v>
          </cell>
          <cell r="BM88">
            <v>-3247613.92</v>
          </cell>
          <cell r="BN88">
            <v>-7626868.5099999998</v>
          </cell>
          <cell r="BO88">
            <v>-9095.65</v>
          </cell>
          <cell r="BP88">
            <v>-5718.47</v>
          </cell>
          <cell r="BQ88">
            <v>340609.81</v>
          </cell>
          <cell r="BR88">
            <v>-40719242.189999998</v>
          </cell>
          <cell r="BS88">
            <v>-6352490</v>
          </cell>
          <cell r="BV88">
            <v>35278613.710000001</v>
          </cell>
          <cell r="BW88">
            <v>78079094.059999987</v>
          </cell>
          <cell r="BZ88">
            <v>-757482880.29999995</v>
          </cell>
          <cell r="CA88">
            <v>24050449.689999998</v>
          </cell>
          <cell r="CB88">
            <v>6894626.0800000001</v>
          </cell>
          <cell r="CC88">
            <v>4333537.9400000004</v>
          </cell>
          <cell r="CD88">
            <v>-42717408.880000003</v>
          </cell>
          <cell r="CF88">
            <v>-2916225.83</v>
          </cell>
          <cell r="CG88">
            <v>-2916225.83</v>
          </cell>
          <cell r="CH88">
            <v>0</v>
          </cell>
          <cell r="CI88">
            <v>0</v>
          </cell>
          <cell r="CJ88">
            <v>-2916225.83</v>
          </cell>
          <cell r="CK88">
            <v>0</v>
          </cell>
          <cell r="CL88">
            <v>-2916225.83</v>
          </cell>
        </row>
        <row r="89">
          <cell r="B89" t="str">
            <v>ICA13</v>
          </cell>
          <cell r="C89">
            <v>-10363873</v>
          </cell>
          <cell r="E89">
            <v>-362236.23</v>
          </cell>
          <cell r="F89">
            <v>-616387.69999999995</v>
          </cell>
          <cell r="G89">
            <v>-25484233.329999998</v>
          </cell>
          <cell r="I89">
            <v>-131489.29999999999</v>
          </cell>
          <cell r="J89">
            <v>-1131</v>
          </cell>
          <cell r="K89">
            <v>0</v>
          </cell>
          <cell r="L89">
            <v>-7</v>
          </cell>
          <cell r="M89">
            <v>132131.46</v>
          </cell>
          <cell r="N89">
            <v>-338847.78</v>
          </cell>
          <cell r="O89">
            <v>456622.6</v>
          </cell>
          <cell r="P89">
            <v>71271.63</v>
          </cell>
          <cell r="Q89">
            <v>16683712.470000001</v>
          </cell>
          <cell r="R89">
            <v>-1433697.92</v>
          </cell>
          <cell r="S89">
            <v>535013.61</v>
          </cell>
          <cell r="U89">
            <v>-258579.03</v>
          </cell>
          <cell r="V89">
            <v>511252.87</v>
          </cell>
          <cell r="W89">
            <v>-38244.67</v>
          </cell>
          <cell r="X89">
            <v>-16166311.24</v>
          </cell>
          <cell r="Y89">
            <v>-1697024.2</v>
          </cell>
          <cell r="Z89">
            <v>-29826724.559999999</v>
          </cell>
          <cell r="AB89">
            <v>0</v>
          </cell>
          <cell r="AD89">
            <v>-277856072.87</v>
          </cell>
          <cell r="AF89">
            <v>-393879.59</v>
          </cell>
          <cell r="AG89">
            <v>-27724.25</v>
          </cell>
          <cell r="AH89">
            <v>-142543.26</v>
          </cell>
          <cell r="AI89">
            <v>-13536.36</v>
          </cell>
          <cell r="AJ89">
            <v>-5200654.84</v>
          </cell>
          <cell r="AK89">
            <v>0</v>
          </cell>
          <cell r="AL89">
            <v>-1435637.18</v>
          </cell>
          <cell r="AM89">
            <v>-792335.56</v>
          </cell>
          <cell r="AN89">
            <v>1219431.58</v>
          </cell>
          <cell r="AO89">
            <v>-1875592.3</v>
          </cell>
          <cell r="AQ89">
            <v>-239447.73</v>
          </cell>
          <cell r="AR89">
            <v>3593561.91</v>
          </cell>
          <cell r="AS89">
            <v>-2917468.88</v>
          </cell>
          <cell r="AT89">
            <v>574123070.59000003</v>
          </cell>
          <cell r="AU89">
            <v>-4759979.51</v>
          </cell>
          <cell r="AV89">
            <v>-125596899.3</v>
          </cell>
          <cell r="AW89">
            <v>19730783.969999999</v>
          </cell>
          <cell r="AX89">
            <v>9359558.0099999998</v>
          </cell>
          <cell r="AY89">
            <v>146980941.22</v>
          </cell>
          <cell r="AZ89">
            <v>-3533526.67</v>
          </cell>
          <cell r="BA89">
            <v>-2060943.7</v>
          </cell>
          <cell r="BB89">
            <v>3108130.32</v>
          </cell>
          <cell r="BC89">
            <v>-2838713.6</v>
          </cell>
          <cell r="BD89">
            <v>791459.39</v>
          </cell>
          <cell r="BE89">
            <v>-16611146.75</v>
          </cell>
          <cell r="BF89">
            <v>-1269.42</v>
          </cell>
          <cell r="BG89">
            <v>-9360090.7300000004</v>
          </cell>
          <cell r="BH89">
            <v>-4135.79</v>
          </cell>
          <cell r="BI89">
            <v>-10099525.439999999</v>
          </cell>
          <cell r="BJ89">
            <v>-28713684.27</v>
          </cell>
          <cell r="BK89">
            <v>2550</v>
          </cell>
          <cell r="BL89">
            <v>-1697251.01</v>
          </cell>
          <cell r="BM89">
            <v>-1059078.49</v>
          </cell>
          <cell r="BN89">
            <v>-95797.08</v>
          </cell>
          <cell r="BO89">
            <v>-29615.08</v>
          </cell>
          <cell r="BP89">
            <v>-200</v>
          </cell>
          <cell r="BQ89">
            <v>10984.34999999986</v>
          </cell>
          <cell r="BR89">
            <v>-17631830.18</v>
          </cell>
          <cell r="BS89">
            <v>-165884.14000000001</v>
          </cell>
          <cell r="BT89">
            <v>6641646.54</v>
          </cell>
          <cell r="BV89">
            <v>1643968.5</v>
          </cell>
          <cell r="BW89">
            <v>42053617.790000007</v>
          </cell>
          <cell r="BZ89">
            <v>-70285877.310000002</v>
          </cell>
          <cell r="CA89">
            <v>676093.03000000026</v>
          </cell>
          <cell r="CB89">
            <v>511252.87</v>
          </cell>
          <cell r="CC89">
            <v>456622.6</v>
          </cell>
          <cell r="CD89">
            <v>-69069608.950000003</v>
          </cell>
          <cell r="CF89">
            <v>-0.03</v>
          </cell>
          <cell r="CG89">
            <v>-574123070.62</v>
          </cell>
          <cell r="CH89">
            <v>0</v>
          </cell>
          <cell r="CI89">
            <v>0</v>
          </cell>
          <cell r="CJ89">
            <v>-574123070.62</v>
          </cell>
          <cell r="CK89">
            <v>3108130.32</v>
          </cell>
          <cell r="CL89">
            <v>-2.9999971389770508E-2</v>
          </cell>
        </row>
        <row r="90">
          <cell r="B90" t="str">
            <v>ICA14</v>
          </cell>
          <cell r="C90">
            <v>-11453647.99</v>
          </cell>
          <cell r="E90">
            <v>-149733.62</v>
          </cell>
          <cell r="F90">
            <v>-2393929.4300000002</v>
          </cell>
          <cell r="G90">
            <v>-619647.41</v>
          </cell>
          <cell r="K90">
            <v>0</v>
          </cell>
          <cell r="L90">
            <v>-221929132</v>
          </cell>
          <cell r="M90">
            <v>42710940.710000001</v>
          </cell>
          <cell r="N90">
            <v>-1156602.44</v>
          </cell>
          <cell r="O90">
            <v>884965.71</v>
          </cell>
          <cell r="P90">
            <v>0.01</v>
          </cell>
          <cell r="Q90">
            <v>8193511.0499999998</v>
          </cell>
          <cell r="R90">
            <v>-6143045.0499999998</v>
          </cell>
          <cell r="S90">
            <v>101551791.93000001</v>
          </cell>
          <cell r="U90">
            <v>-5364658.63</v>
          </cell>
          <cell r="V90">
            <v>1134023.51</v>
          </cell>
          <cell r="W90">
            <v>-200000</v>
          </cell>
          <cell r="X90">
            <v>-151848911.72</v>
          </cell>
          <cell r="Y90">
            <v>-9442621.6699999999</v>
          </cell>
          <cell r="Z90">
            <v>-108564466.23</v>
          </cell>
          <cell r="AC90">
            <v>269151.76</v>
          </cell>
          <cell r="AD90">
            <v>571945.34</v>
          </cell>
          <cell r="AF90">
            <v>-2386635</v>
          </cell>
          <cell r="AG90">
            <v>-15367272.65</v>
          </cell>
          <cell r="AH90">
            <v>0</v>
          </cell>
          <cell r="AI90">
            <v>0</v>
          </cell>
          <cell r="AJ90">
            <v>-2500000</v>
          </cell>
          <cell r="AK90">
            <v>-45424240.030000001</v>
          </cell>
          <cell r="AL90">
            <v>-13846328.289999999</v>
          </cell>
          <cell r="AM90">
            <v>-58983735.829999998</v>
          </cell>
          <cell r="AN90">
            <v>146711.56</v>
          </cell>
          <cell r="AO90">
            <v>761517731.40999997</v>
          </cell>
          <cell r="AP90">
            <v>-121311956.06999999</v>
          </cell>
          <cell r="AQ90">
            <v>-1801949.96</v>
          </cell>
          <cell r="AR90">
            <v>1095534.2</v>
          </cell>
          <cell r="AS90">
            <v>-2006533.91</v>
          </cell>
          <cell r="AT90">
            <v>-3803547.57</v>
          </cell>
          <cell r="AU90">
            <v>-535140.07999999996</v>
          </cell>
          <cell r="AV90">
            <v>-27882974.25</v>
          </cell>
          <cell r="AW90">
            <v>58978309.509999998</v>
          </cell>
          <cell r="AX90">
            <v>7609586.1600000001</v>
          </cell>
          <cell r="AY90">
            <v>28637065.149999999</v>
          </cell>
          <cell r="AZ90">
            <v>-1932786.89</v>
          </cell>
          <cell r="BA90">
            <v>-4674098.5599999996</v>
          </cell>
          <cell r="BB90">
            <v>-136720255</v>
          </cell>
          <cell r="BD90">
            <v>-10672244</v>
          </cell>
          <cell r="BE90">
            <v>-10154686.779999999</v>
          </cell>
          <cell r="BF90">
            <v>-3775775</v>
          </cell>
          <cell r="BG90">
            <v>-327643</v>
          </cell>
          <cell r="BI90">
            <v>-13821514.41</v>
          </cell>
          <cell r="BJ90">
            <v>-10921507.960000001</v>
          </cell>
          <cell r="BK90">
            <v>150122.23999999999</v>
          </cell>
          <cell r="BN90">
            <v>0</v>
          </cell>
          <cell r="BO90">
            <v>-81335.86</v>
          </cell>
          <cell r="BP90">
            <v>0</v>
          </cell>
          <cell r="BQ90">
            <v>146711.56</v>
          </cell>
          <cell r="BR90">
            <v>535020700.13999999</v>
          </cell>
          <cell r="BS90">
            <v>-251168.86</v>
          </cell>
          <cell r="BT90">
            <v>6641646.54</v>
          </cell>
          <cell r="BV90">
            <v>1107989.51</v>
          </cell>
          <cell r="BW90">
            <v>1736582.97</v>
          </cell>
          <cell r="BZ90">
            <v>-10761365.420000002</v>
          </cell>
          <cell r="CA90">
            <v>-910999.71</v>
          </cell>
          <cell r="CB90">
            <v>1134023.51</v>
          </cell>
          <cell r="CC90">
            <v>884965.71</v>
          </cell>
          <cell r="CD90">
            <v>-1628508.12</v>
          </cell>
          <cell r="CF90">
            <v>-45424240.030000001</v>
          </cell>
          <cell r="CG90">
            <v>-45424240.030000001</v>
          </cell>
          <cell r="CH90">
            <v>0</v>
          </cell>
          <cell r="CI90">
            <v>0</v>
          </cell>
          <cell r="CJ90">
            <v>-45424240.030000001</v>
          </cell>
          <cell r="CK90">
            <v>0</v>
          </cell>
          <cell r="CL90">
            <v>-45424240.030000001</v>
          </cell>
        </row>
        <row r="91">
          <cell r="B91" t="str">
            <v>ICA16</v>
          </cell>
          <cell r="C91">
            <v>-19749432.890000001</v>
          </cell>
          <cell r="E91">
            <v>-48610.44</v>
          </cell>
          <cell r="F91">
            <v>-2193763.1800000002</v>
          </cell>
          <cell r="G91">
            <v>-8941658.6699999999</v>
          </cell>
          <cell r="I91">
            <v>-128267.88</v>
          </cell>
          <cell r="J91">
            <v>0</v>
          </cell>
          <cell r="L91">
            <v>-4265231.6500000004</v>
          </cell>
          <cell r="M91">
            <v>28616739</v>
          </cell>
          <cell r="N91">
            <v>-9379991.8900000006</v>
          </cell>
          <cell r="O91">
            <v>464807.73</v>
          </cell>
          <cell r="P91">
            <v>11535950.060000001</v>
          </cell>
          <cell r="Q91">
            <v>-4388718.3499999996</v>
          </cell>
          <cell r="R91">
            <v>-8998590.8800000008</v>
          </cell>
          <cell r="S91">
            <v>118902287.63</v>
          </cell>
          <cell r="U91">
            <v>-46726826.140000001</v>
          </cell>
          <cell r="V91">
            <v>1375944.07</v>
          </cell>
          <cell r="W91">
            <v>-107101.52</v>
          </cell>
          <cell r="X91">
            <v>-15168392.529999999</v>
          </cell>
          <cell r="Y91">
            <v>-38839642.049999997</v>
          </cell>
          <cell r="Z91">
            <v>-1708574.44</v>
          </cell>
          <cell r="AA91">
            <v>18703.2</v>
          </cell>
          <cell r="AB91">
            <v>0</v>
          </cell>
          <cell r="AC91">
            <v>7920862.5899999999</v>
          </cell>
          <cell r="AF91">
            <v>-210804720.68000001</v>
          </cell>
          <cell r="AG91">
            <v>-71859914.549999997</v>
          </cell>
          <cell r="AH91">
            <v>-23071900.120000001</v>
          </cell>
          <cell r="AI91">
            <v>-2993708.51</v>
          </cell>
          <cell r="AJ91">
            <v>-23998006.699999999</v>
          </cell>
          <cell r="AK91">
            <v>-2966834.63</v>
          </cell>
          <cell r="AL91">
            <v>-60704575.140000001</v>
          </cell>
          <cell r="AM91">
            <v>-137384272.37</v>
          </cell>
          <cell r="AN91">
            <v>158465.89000000001</v>
          </cell>
          <cell r="AO91">
            <v>263783632.84</v>
          </cell>
          <cell r="AP91">
            <v>-60676757.729999997</v>
          </cell>
          <cell r="AQ91">
            <v>-6915013.1900000004</v>
          </cell>
          <cell r="AR91">
            <v>4982930.21</v>
          </cell>
          <cell r="AS91">
            <v>-6840104.9299999997</v>
          </cell>
          <cell r="AT91">
            <v>-4143255.16</v>
          </cell>
          <cell r="AU91">
            <v>-1608584.38</v>
          </cell>
          <cell r="AV91">
            <v>-41140867.140000001</v>
          </cell>
          <cell r="AW91">
            <v>216316806.24000001</v>
          </cell>
          <cell r="AX91">
            <v>-728635.84</v>
          </cell>
          <cell r="AY91">
            <v>42981430.32</v>
          </cell>
          <cell r="AZ91">
            <v>-6977409.8499999996</v>
          </cell>
          <cell r="BA91">
            <v>-506478.67</v>
          </cell>
          <cell r="BB91">
            <v>-5214068</v>
          </cell>
          <cell r="BC91">
            <v>-605167</v>
          </cell>
          <cell r="BD91">
            <v>-82520.100000000006</v>
          </cell>
          <cell r="BE91">
            <v>62281.35</v>
          </cell>
          <cell r="BF91">
            <v>-9190.31</v>
          </cell>
          <cell r="BG91">
            <v>-125829.96</v>
          </cell>
          <cell r="BH91">
            <v>0</v>
          </cell>
          <cell r="BI91">
            <v>-7867.51</v>
          </cell>
          <cell r="BJ91">
            <v>-5003047.49</v>
          </cell>
          <cell r="BK91">
            <v>-4135.79</v>
          </cell>
          <cell r="BL91">
            <v>-1697251.01</v>
          </cell>
          <cell r="BM91">
            <v>-1059078.49</v>
          </cell>
          <cell r="BN91">
            <v>-69966.17</v>
          </cell>
          <cell r="BO91">
            <v>-6166</v>
          </cell>
          <cell r="BP91">
            <v>-56849</v>
          </cell>
          <cell r="BQ91">
            <v>158465.89000000001</v>
          </cell>
          <cell r="BR91">
            <v>176785609.69</v>
          </cell>
          <cell r="BS91">
            <v>-251168.86</v>
          </cell>
          <cell r="BT91">
            <v>-15103589.060000001</v>
          </cell>
          <cell r="BV91">
            <v>-16422.919999999925</v>
          </cell>
          <cell r="BW91">
            <v>1729946.69</v>
          </cell>
          <cell r="BZ91">
            <v>-2437788.11</v>
          </cell>
          <cell r="CA91">
            <v>-1857174.7199999997</v>
          </cell>
          <cell r="CB91">
            <v>1375944.07</v>
          </cell>
          <cell r="CC91">
            <v>464807.73</v>
          </cell>
          <cell r="CD91">
            <v>-11.460000038146973</v>
          </cell>
          <cell r="CF91">
            <v>-28426491.460000001</v>
          </cell>
          <cell r="CG91">
            <v>-28426491.460000001</v>
          </cell>
          <cell r="CH91">
            <v>0</v>
          </cell>
          <cell r="CI91">
            <v>0</v>
          </cell>
          <cell r="CJ91">
            <v>-28426491.460000001</v>
          </cell>
          <cell r="CK91">
            <v>0</v>
          </cell>
          <cell r="CL91">
            <v>-28426491.460000001</v>
          </cell>
        </row>
        <row r="92">
          <cell r="B92" t="str">
            <v>ICB10</v>
          </cell>
          <cell r="C92">
            <v>-368447.6</v>
          </cell>
          <cell r="F92">
            <v>-805736.11</v>
          </cell>
          <cell r="G92">
            <v>-0.01</v>
          </cell>
          <cell r="L92">
            <v>-249021205</v>
          </cell>
          <cell r="M92">
            <v>10378554.279999999</v>
          </cell>
          <cell r="N92">
            <v>7390486.1399999997</v>
          </cell>
          <cell r="O92">
            <v>61972617.100000001</v>
          </cell>
          <cell r="P92">
            <v>-303.43</v>
          </cell>
          <cell r="Q92">
            <v>0</v>
          </cell>
          <cell r="R92">
            <v>0</v>
          </cell>
          <cell r="S92">
            <v>24656852.030000001</v>
          </cell>
          <cell r="T92">
            <v>11920880.869999999</v>
          </cell>
          <cell r="U92">
            <v>-4012823.43</v>
          </cell>
          <cell r="V92">
            <v>100155567.23999999</v>
          </cell>
          <cell r="W92">
            <v>0</v>
          </cell>
          <cell r="X92">
            <v>-393026.65</v>
          </cell>
          <cell r="Y92">
            <v>-179990497.28999999</v>
          </cell>
          <cell r="Z92">
            <v>-1708574.44</v>
          </cell>
          <cell r="AB92">
            <v>43248361.590000004</v>
          </cell>
          <cell r="AC92">
            <v>12824153.199999999</v>
          </cell>
          <cell r="AD92">
            <v>26926627.699999999</v>
          </cell>
          <cell r="AF92">
            <v>23733145.690000001</v>
          </cell>
          <cell r="AG92">
            <v>70385724.790000007</v>
          </cell>
          <cell r="AH92">
            <v>-2859077.95</v>
          </cell>
          <cell r="AI92">
            <v>0</v>
          </cell>
          <cell r="AJ92">
            <v>0</v>
          </cell>
          <cell r="AK92">
            <v>-4191183.78</v>
          </cell>
          <cell r="AL92">
            <v>0</v>
          </cell>
          <cell r="AM92">
            <v>-9949320.8599999994</v>
          </cell>
          <cell r="AN92">
            <v>-17889475.440000001</v>
          </cell>
          <cell r="AO92">
            <v>170543606.84</v>
          </cell>
          <cell r="AP92">
            <v>-21155987.280000001</v>
          </cell>
          <cell r="AQ92">
            <v>-99634.68</v>
          </cell>
          <cell r="AR92">
            <v>348935</v>
          </cell>
          <cell r="AS92">
            <v>0</v>
          </cell>
          <cell r="AT92">
            <v>-631155336.34000003</v>
          </cell>
          <cell r="AU92">
            <v>259081638.68000001</v>
          </cell>
          <cell r="AV92">
            <v>-9322446.2300000004</v>
          </cell>
          <cell r="AW92">
            <v>26062596.469999999</v>
          </cell>
          <cell r="AX92">
            <v>-527788.6</v>
          </cell>
          <cell r="AY92">
            <v>27167472.859999999</v>
          </cell>
          <cell r="AZ92">
            <v>-95032003.790000007</v>
          </cell>
          <cell r="BB92">
            <v>-5050064</v>
          </cell>
          <cell r="BE92">
            <v>62281.35</v>
          </cell>
          <cell r="BF92">
            <v>0</v>
          </cell>
          <cell r="BG92">
            <v>-2665594.66</v>
          </cell>
          <cell r="BH92">
            <v>0</v>
          </cell>
          <cell r="BI92">
            <v>-7867.51</v>
          </cell>
          <cell r="BJ92">
            <v>-5003047.49</v>
          </cell>
          <cell r="BK92">
            <v>-4135.79</v>
          </cell>
          <cell r="BN92">
            <v>167689821.31999999</v>
          </cell>
          <cell r="BO92">
            <v>-6166</v>
          </cell>
          <cell r="BP92">
            <v>-97562.49</v>
          </cell>
          <cell r="BQ92">
            <v>183605226.78</v>
          </cell>
          <cell r="BR92">
            <v>94647913.480000004</v>
          </cell>
          <cell r="BV92">
            <v>348935</v>
          </cell>
          <cell r="BW92">
            <v>0</v>
          </cell>
          <cell r="BZ92">
            <v>13986.460000008345</v>
          </cell>
          <cell r="CA92">
            <v>348935</v>
          </cell>
          <cell r="CB92">
            <v>0</v>
          </cell>
          <cell r="CC92">
            <v>0</v>
          </cell>
          <cell r="CD92">
            <v>3.0000030994415283E-2</v>
          </cell>
          <cell r="CF92">
            <v>392484616.14999998</v>
          </cell>
          <cell r="CG92">
            <v>1023639952.49</v>
          </cell>
          <cell r="CH92">
            <v>100155567.23999999</v>
          </cell>
          <cell r="CI92">
            <v>61972617.100000001</v>
          </cell>
          <cell r="CJ92">
            <v>1185768136.8299999</v>
          </cell>
          <cell r="CK92">
            <v>0</v>
          </cell>
          <cell r="CL92">
            <v>554612800.48999989</v>
          </cell>
        </row>
        <row r="93">
          <cell r="B93" t="str">
            <v>ICB12</v>
          </cell>
          <cell r="C93">
            <v>-2059230.15</v>
          </cell>
          <cell r="E93">
            <v>0</v>
          </cell>
          <cell r="F93">
            <v>0</v>
          </cell>
          <cell r="G93">
            <v>-25578212.34</v>
          </cell>
          <cell r="I93">
            <v>40239.46</v>
          </cell>
          <cell r="J93">
            <v>-125370.59</v>
          </cell>
          <cell r="K93">
            <v>-5121</v>
          </cell>
          <cell r="L93">
            <v>-199904517</v>
          </cell>
          <cell r="M93">
            <v>430199.48</v>
          </cell>
          <cell r="N93">
            <v>25047755.140000001</v>
          </cell>
          <cell r="O93">
            <v>464807.73</v>
          </cell>
          <cell r="P93">
            <v>1060786628.3200001</v>
          </cell>
          <cell r="Q93">
            <v>68476.13</v>
          </cell>
          <cell r="R93">
            <v>-985169.33</v>
          </cell>
          <cell r="S93">
            <v>1087347.76</v>
          </cell>
          <cell r="T93">
            <v>8366793.6500000004</v>
          </cell>
          <cell r="U93">
            <v>-1216431.1499999999</v>
          </cell>
          <cell r="V93">
            <v>1375944.07</v>
          </cell>
          <cell r="W93">
            <v>0</v>
          </cell>
          <cell r="X93">
            <v>-209480.27</v>
          </cell>
          <cell r="Y93">
            <v>-240514.76</v>
          </cell>
          <cell r="Z93">
            <v>-319299.74</v>
          </cell>
          <cell r="AA93">
            <v>18703.2</v>
          </cell>
          <cell r="AB93">
            <v>9629.7800000000007</v>
          </cell>
          <cell r="AC93">
            <v>174776.69</v>
          </cell>
          <cell r="AD93">
            <v>84984081.030000001</v>
          </cell>
          <cell r="AF93">
            <v>56380840.009999998</v>
          </cell>
          <cell r="AG93">
            <v>148263547.31</v>
          </cell>
          <cell r="AH93">
            <v>0</v>
          </cell>
          <cell r="AI93">
            <v>0</v>
          </cell>
          <cell r="AJ93">
            <v>0</v>
          </cell>
          <cell r="AK93">
            <v>-26360440.559999999</v>
          </cell>
          <cell r="AL93">
            <v>-31827542.760000002</v>
          </cell>
          <cell r="AM93">
            <v>-351061.08</v>
          </cell>
          <cell r="AN93">
            <v>-1229165.73</v>
          </cell>
          <cell r="AO93">
            <v>6636447.9100000001</v>
          </cell>
          <cell r="AP93">
            <v>-942942.91</v>
          </cell>
          <cell r="AQ93">
            <v>0</v>
          </cell>
          <cell r="AR93">
            <v>404504.49</v>
          </cell>
          <cell r="AS93">
            <v>-6823681.21</v>
          </cell>
          <cell r="AT93">
            <v>-178376934.47999999</v>
          </cell>
          <cell r="AU93">
            <v>-4144511.74</v>
          </cell>
          <cell r="AV93">
            <v>-46998011.700000003</v>
          </cell>
          <cell r="AW93">
            <v>-8835915.1500000004</v>
          </cell>
          <cell r="AX93">
            <v>-928609.04</v>
          </cell>
          <cell r="AY93">
            <v>49907855.93</v>
          </cell>
          <cell r="AZ93">
            <v>-106607000</v>
          </cell>
          <cell r="BA93">
            <v>-981352.16</v>
          </cell>
          <cell r="BC93">
            <v>-6773579.5</v>
          </cell>
          <cell r="BD93">
            <v>-1954167</v>
          </cell>
          <cell r="BE93">
            <v>-2224522.56</v>
          </cell>
          <cell r="BF93">
            <v>-3473000</v>
          </cell>
          <cell r="BG93">
            <v>-17361146.489999998</v>
          </cell>
          <cell r="BH93">
            <v>-1163097.03</v>
          </cell>
          <cell r="BI93">
            <v>-1690137.55</v>
          </cell>
          <cell r="BJ93">
            <v>-3951.59</v>
          </cell>
          <cell r="BK93">
            <v>-11682.83</v>
          </cell>
          <cell r="BL93">
            <v>-3929000</v>
          </cell>
          <cell r="BM93">
            <v>-4385307</v>
          </cell>
          <cell r="BN93">
            <v>-13298559.619999999</v>
          </cell>
          <cell r="BO93">
            <v>-2551799.65</v>
          </cell>
          <cell r="BP93">
            <v>-1379698.59</v>
          </cell>
          <cell r="BQ93">
            <v>323043017.13999999</v>
          </cell>
          <cell r="BR93">
            <v>3066540.5</v>
          </cell>
          <cell r="BS93">
            <v>-627</v>
          </cell>
          <cell r="BV93">
            <v>404504.49</v>
          </cell>
          <cell r="BW93">
            <v>0.79999999981373549</v>
          </cell>
          <cell r="BZ93">
            <v>-26360440.559999999</v>
          </cell>
          <cell r="CA93">
            <v>404504.49</v>
          </cell>
          <cell r="CB93">
            <v>0</v>
          </cell>
          <cell r="CC93">
            <v>0</v>
          </cell>
          <cell r="CD93">
            <v>-1.9999980926513672E-2</v>
          </cell>
          <cell r="CF93">
            <v>35910913.560000002</v>
          </cell>
          <cell r="CG93">
            <v>214287848.03999999</v>
          </cell>
          <cell r="CH93">
            <v>56436952.409999996</v>
          </cell>
          <cell r="CI93">
            <v>22667631.170000002</v>
          </cell>
          <cell r="CJ93">
            <v>293392431.62</v>
          </cell>
          <cell r="CK93">
            <v>0</v>
          </cell>
          <cell r="CL93">
            <v>115015497.14000002</v>
          </cell>
        </row>
        <row r="94">
          <cell r="B94" t="str">
            <v>ICN02</v>
          </cell>
          <cell r="C94">
            <v>-29003085.129999999</v>
          </cell>
          <cell r="E94">
            <v>-48610.44</v>
          </cell>
          <cell r="F94">
            <v>0</v>
          </cell>
          <cell r="G94">
            <v>-25578212.34</v>
          </cell>
          <cell r="I94">
            <v>40239.46</v>
          </cell>
          <cell r="J94">
            <v>-125370.59</v>
          </cell>
          <cell r="K94">
            <v>-5121</v>
          </cell>
          <cell r="L94">
            <v>-3263192.53</v>
          </cell>
          <cell r="M94">
            <v>1236898.26</v>
          </cell>
          <cell r="N94">
            <v>18492701.760000002</v>
          </cell>
          <cell r="O94">
            <v>7967009.7199999997</v>
          </cell>
          <cell r="P94">
            <v>16826997.699999999</v>
          </cell>
          <cell r="Q94">
            <v>0</v>
          </cell>
          <cell r="R94">
            <v>-985169.33</v>
          </cell>
          <cell r="S94">
            <v>36244269</v>
          </cell>
          <cell r="T94">
            <v>62563689.210000001</v>
          </cell>
          <cell r="U94">
            <v>-2473796.71</v>
          </cell>
          <cell r="V94">
            <v>10558500.949999999</v>
          </cell>
          <cell r="W94">
            <v>19117661.809999999</v>
          </cell>
          <cell r="X94">
            <v>0</v>
          </cell>
          <cell r="Y94">
            <v>-240514.76</v>
          </cell>
          <cell r="Z94">
            <v>-573682.76</v>
          </cell>
          <cell r="AA94">
            <v>18703.2</v>
          </cell>
          <cell r="AB94">
            <v>24676980.469999999</v>
          </cell>
          <cell r="AC94">
            <v>359413.87</v>
          </cell>
          <cell r="AD94">
            <v>53456701.57</v>
          </cell>
          <cell r="AE94">
            <v>83311989.359999999</v>
          </cell>
          <cell r="AF94">
            <v>47819987.049999997</v>
          </cell>
          <cell r="AG94">
            <v>108614860.83</v>
          </cell>
          <cell r="AH94">
            <v>0</v>
          </cell>
          <cell r="AI94">
            <v>37726786.789999999</v>
          </cell>
          <cell r="AJ94">
            <v>150868319.19</v>
          </cell>
          <cell r="AK94">
            <v>0</v>
          </cell>
          <cell r="AL94">
            <v>0</v>
          </cell>
          <cell r="AM94">
            <v>-351061.08</v>
          </cell>
          <cell r="AN94">
            <v>-1156804.3899999999</v>
          </cell>
          <cell r="AO94">
            <v>0</v>
          </cell>
          <cell r="AP94">
            <v>284117.39</v>
          </cell>
          <cell r="AQ94">
            <v>0</v>
          </cell>
          <cell r="AR94">
            <v>34439.199999999997</v>
          </cell>
          <cell r="AS94">
            <v>-5321942.07</v>
          </cell>
          <cell r="AT94">
            <v>-76353949.609999999</v>
          </cell>
          <cell r="AU94">
            <v>-23418.400000000001</v>
          </cell>
          <cell r="AV94">
            <v>-344694887.44</v>
          </cell>
          <cell r="AW94">
            <v>231560087.71000001</v>
          </cell>
          <cell r="AX94">
            <v>-13293703.939999999</v>
          </cell>
          <cell r="AY94">
            <v>-768350.02</v>
          </cell>
          <cell r="AZ94">
            <v>0</v>
          </cell>
          <cell r="BA94">
            <v>399380.39</v>
          </cell>
          <cell r="BB94">
            <v>17150.36</v>
          </cell>
          <cell r="BC94">
            <v>-6773579.5</v>
          </cell>
          <cell r="BD94">
            <v>-3724346.93</v>
          </cell>
          <cell r="BE94">
            <v>-2224522.56</v>
          </cell>
          <cell r="BF94">
            <v>-3363749.67</v>
          </cell>
          <cell r="BG94">
            <v>-17361146.489999998</v>
          </cell>
          <cell r="BH94">
            <v>-1163097.03</v>
          </cell>
          <cell r="BI94">
            <v>-1690137.55</v>
          </cell>
          <cell r="BJ94">
            <v>-3951.59</v>
          </cell>
          <cell r="BK94">
            <v>-11682.83</v>
          </cell>
          <cell r="BL94">
            <v>-3929000</v>
          </cell>
          <cell r="BM94">
            <v>-4385307</v>
          </cell>
          <cell r="BN94">
            <v>-13298559.619999999</v>
          </cell>
          <cell r="BO94">
            <v>-2551799.65</v>
          </cell>
          <cell r="BP94">
            <v>-1379698.59</v>
          </cell>
          <cell r="BQ94">
            <v>315624920.88999999</v>
          </cell>
          <cell r="BR94">
            <v>995663.91</v>
          </cell>
          <cell r="BS94">
            <v>-627</v>
          </cell>
          <cell r="BV94">
            <v>34439.199999999997</v>
          </cell>
          <cell r="BW94">
            <v>452143.91</v>
          </cell>
          <cell r="BZ94">
            <v>-5321942.07</v>
          </cell>
          <cell r="CA94">
            <v>34439.199999999997</v>
          </cell>
          <cell r="CB94">
            <v>0</v>
          </cell>
          <cell r="CC94">
            <v>0</v>
          </cell>
          <cell r="CD94">
            <v>-1.9999999552965164E-2</v>
          </cell>
          <cell r="CF94">
            <v>38820157.109999999</v>
          </cell>
          <cell r="CG94">
            <v>115174106.72</v>
          </cell>
          <cell r="CH94">
            <v>10558500.949999999</v>
          </cell>
          <cell r="CI94">
            <v>7967009.7199999997</v>
          </cell>
          <cell r="CJ94">
            <v>133699617.39</v>
          </cell>
          <cell r="CK94">
            <v>0</v>
          </cell>
          <cell r="CL94">
            <v>57345667.780000001</v>
          </cell>
        </row>
        <row r="95">
          <cell r="B95" t="str">
            <v>IDA01</v>
          </cell>
          <cell r="C95">
            <v>-29003085.129999999</v>
          </cell>
          <cell r="E95">
            <v>-246861.76</v>
          </cell>
          <cell r="F95">
            <v>-4686282.38</v>
          </cell>
          <cell r="G95">
            <v>-0.01</v>
          </cell>
          <cell r="M95">
            <v>0</v>
          </cell>
          <cell r="N95">
            <v>4631428.22</v>
          </cell>
          <cell r="O95">
            <v>722305.76</v>
          </cell>
          <cell r="P95">
            <v>21805557.879999999</v>
          </cell>
          <cell r="Q95">
            <v>-938664.23</v>
          </cell>
          <cell r="R95">
            <v>390100.9</v>
          </cell>
          <cell r="S95">
            <v>0</v>
          </cell>
          <cell r="T95">
            <v>5273125.26</v>
          </cell>
          <cell r="U95">
            <v>0</v>
          </cell>
          <cell r="V95">
            <v>779961.38</v>
          </cell>
          <cell r="W95">
            <v>33418307.420000002</v>
          </cell>
          <cell r="X95">
            <v>0</v>
          </cell>
          <cell r="Y95">
            <v>-1962848.38</v>
          </cell>
          <cell r="Z95">
            <v>0</v>
          </cell>
          <cell r="AB95">
            <v>6059188.7400000002</v>
          </cell>
          <cell r="AD95">
            <v>20674082.73</v>
          </cell>
          <cell r="AE95">
            <v>122914538.81999999</v>
          </cell>
          <cell r="AF95">
            <v>12319431.5</v>
          </cell>
          <cell r="AG95">
            <v>75160900.780000001</v>
          </cell>
          <cell r="AH95">
            <v>-16449232.59</v>
          </cell>
          <cell r="AI95">
            <v>65306291.619999997</v>
          </cell>
          <cell r="AJ95">
            <v>217857310.99000001</v>
          </cell>
          <cell r="AK95">
            <v>-20501376.079999998</v>
          </cell>
          <cell r="AL95">
            <v>-145546.53</v>
          </cell>
          <cell r="AM95">
            <v>-20145145.109999999</v>
          </cell>
          <cell r="AN95">
            <v>-60563426.630000003</v>
          </cell>
          <cell r="AQ95">
            <v>0</v>
          </cell>
          <cell r="AR95">
            <v>8484.83</v>
          </cell>
          <cell r="AS95">
            <v>15520823</v>
          </cell>
          <cell r="AT95">
            <v>-3882913.63</v>
          </cell>
          <cell r="AU95">
            <v>172885217.18000001</v>
          </cell>
          <cell r="AV95">
            <v>-20322393.890000001</v>
          </cell>
          <cell r="AW95">
            <v>0</v>
          </cell>
          <cell r="AX95">
            <v>42222133.469999999</v>
          </cell>
          <cell r="AY95">
            <v>-1702174.43</v>
          </cell>
          <cell r="AZ95">
            <v>-155525042</v>
          </cell>
          <cell r="BA95">
            <v>-15298448.74</v>
          </cell>
          <cell r="BE95">
            <v>-10154686.779999999</v>
          </cell>
          <cell r="BI95">
            <v>-13822625.710000001</v>
          </cell>
          <cell r="BJ95">
            <v>-16410745.279999999</v>
          </cell>
          <cell r="BN95">
            <v>2783317.75</v>
          </cell>
          <cell r="BQ95">
            <v>74713121.579999998</v>
          </cell>
          <cell r="BR95">
            <v>-10017.73</v>
          </cell>
          <cell r="BT95">
            <v>-1850393.76</v>
          </cell>
          <cell r="BV95">
            <v>536462907.50999999</v>
          </cell>
          <cell r="BW95">
            <v>529419.97</v>
          </cell>
          <cell r="BZ95">
            <v>188406040.18000001</v>
          </cell>
          <cell r="CA95">
            <v>481239042.21000004</v>
          </cell>
          <cell r="CB95">
            <v>33418307.420000002</v>
          </cell>
          <cell r="CC95">
            <v>21805557.879999999</v>
          </cell>
          <cell r="CD95">
            <v>-1.000000536441803E-2</v>
          </cell>
          <cell r="CF95">
            <v>690256.89</v>
          </cell>
          <cell r="CG95">
            <v>4573170.5199999996</v>
          </cell>
          <cell r="CH95">
            <v>779961.38</v>
          </cell>
          <cell r="CI95">
            <v>722305.76</v>
          </cell>
          <cell r="CJ95">
            <v>6075437.6600000001</v>
          </cell>
          <cell r="CK95">
            <v>0</v>
          </cell>
          <cell r="CL95">
            <v>2192524.0299999998</v>
          </cell>
        </row>
        <row r="96">
          <cell r="B96" t="str">
            <v>IDA02</v>
          </cell>
          <cell r="C96">
            <v>9008701.6899999995</v>
          </cell>
          <cell r="E96">
            <v>-0.24</v>
          </cell>
          <cell r="F96">
            <v>-422158.5</v>
          </cell>
          <cell r="G96">
            <v>-2419903.9300000002</v>
          </cell>
          <cell r="I96">
            <v>44033.41</v>
          </cell>
          <cell r="J96">
            <v>32645.81</v>
          </cell>
          <cell r="L96">
            <v>0</v>
          </cell>
          <cell r="M96">
            <v>645033.75</v>
          </cell>
          <cell r="N96">
            <v>8218445.4000000004</v>
          </cell>
          <cell r="O96">
            <v>1279223.9099999999</v>
          </cell>
          <cell r="P96">
            <v>84633724.030000001</v>
          </cell>
          <cell r="Q96">
            <v>-27922.01</v>
          </cell>
          <cell r="R96">
            <v>120271.53</v>
          </cell>
          <cell r="S96">
            <v>40689310.020000003</v>
          </cell>
          <cell r="T96">
            <v>17963312.879999999</v>
          </cell>
          <cell r="V96">
            <v>0.01</v>
          </cell>
          <cell r="W96">
            <v>26389919.899999999</v>
          </cell>
          <cell r="X96">
            <v>-75210176.799999997</v>
          </cell>
          <cell r="Y96">
            <v>0</v>
          </cell>
          <cell r="Z96">
            <v>0</v>
          </cell>
          <cell r="AA96">
            <v>18703.2</v>
          </cell>
          <cell r="AB96">
            <v>2550295.98</v>
          </cell>
          <cell r="AC96">
            <v>9629.7800000000007</v>
          </cell>
          <cell r="AD96">
            <v>22041878.559999999</v>
          </cell>
          <cell r="AE96">
            <v>49008056.710000001</v>
          </cell>
          <cell r="AF96">
            <v>18628314.579999998</v>
          </cell>
          <cell r="AG96">
            <v>259112388.80000001</v>
          </cell>
          <cell r="AH96">
            <v>-60305433.039999999</v>
          </cell>
          <cell r="AI96">
            <v>162258651.21000001</v>
          </cell>
          <cell r="AJ96">
            <v>426097776.88</v>
          </cell>
          <cell r="AK96">
            <v>-3923910.9</v>
          </cell>
          <cell r="AL96">
            <v>0</v>
          </cell>
          <cell r="AM96">
            <v>0</v>
          </cell>
          <cell r="AN96">
            <v>-164614287.06999999</v>
          </cell>
          <cell r="AO96">
            <v>7409453.7300000004</v>
          </cell>
          <cell r="AP96">
            <v>-4067417.68</v>
          </cell>
          <cell r="AQ96">
            <v>0</v>
          </cell>
          <cell r="AR96">
            <v>476440.59</v>
          </cell>
          <cell r="AS96">
            <v>2593717.5699999998</v>
          </cell>
          <cell r="AT96">
            <v>-2949015.86</v>
          </cell>
          <cell r="AU96">
            <v>22232008.719999999</v>
          </cell>
          <cell r="AV96">
            <v>-4474819.57</v>
          </cell>
          <cell r="AW96">
            <v>322052724.24000001</v>
          </cell>
          <cell r="AX96">
            <v>74826731.069999993</v>
          </cell>
          <cell r="AY96">
            <v>-768350.02</v>
          </cell>
          <cell r="AZ96">
            <v>-1170247.1599999999</v>
          </cell>
          <cell r="BA96">
            <v>-86556179.709999993</v>
          </cell>
          <cell r="BB96">
            <v>-3285947</v>
          </cell>
          <cell r="BD96">
            <v>-3158264.43</v>
          </cell>
          <cell r="BE96">
            <v>-10154686.779999999</v>
          </cell>
          <cell r="BF96">
            <v>-2174003.7799999998</v>
          </cell>
          <cell r="BG96">
            <v>22681.7</v>
          </cell>
          <cell r="BH96">
            <v>-1163097.03</v>
          </cell>
          <cell r="BI96">
            <v>-13822625.710000001</v>
          </cell>
          <cell r="BJ96">
            <v>-1903300.59</v>
          </cell>
          <cell r="BK96">
            <v>-300601.83</v>
          </cell>
          <cell r="BN96">
            <v>4742.5000000009313</v>
          </cell>
          <cell r="BO96">
            <v>8275.52</v>
          </cell>
          <cell r="BP96">
            <v>347607.06</v>
          </cell>
          <cell r="BQ96">
            <v>117833664.52000001</v>
          </cell>
          <cell r="BR96">
            <v>-9.9999988451600075E-3</v>
          </cell>
          <cell r="BS96">
            <v>-86975</v>
          </cell>
          <cell r="BT96">
            <v>-12763230.890000001</v>
          </cell>
          <cell r="BV96">
            <v>958492460.82000005</v>
          </cell>
          <cell r="BW96">
            <v>34439.199999999997</v>
          </cell>
          <cell r="BZ96">
            <v>24825726.289999999</v>
          </cell>
          <cell r="CA96">
            <v>847468816.88999999</v>
          </cell>
          <cell r="CB96">
            <v>26389919.899999999</v>
          </cell>
          <cell r="CC96">
            <v>84633724.030000001</v>
          </cell>
          <cell r="CD96">
            <v>1.000000536441803E-2</v>
          </cell>
          <cell r="CF96">
            <v>-437106.98</v>
          </cell>
          <cell r="CG96">
            <v>2511908.88</v>
          </cell>
          <cell r="CH96">
            <v>1416188.11</v>
          </cell>
          <cell r="CI96">
            <v>1279223.9099999999</v>
          </cell>
          <cell r="CJ96">
            <v>5207320.9000000004</v>
          </cell>
          <cell r="CK96">
            <v>0</v>
          </cell>
          <cell r="CL96">
            <v>2258305.04</v>
          </cell>
        </row>
        <row r="97">
          <cell r="B97" t="str">
            <v>IDA03</v>
          </cell>
          <cell r="C97">
            <v>9008701.6899999995</v>
          </cell>
          <cell r="E97">
            <v>-0.24</v>
          </cell>
          <cell r="F97">
            <v>-422158.5</v>
          </cell>
          <cell r="G97">
            <v>-2419903.9300000002</v>
          </cell>
          <cell r="I97">
            <v>44033.41</v>
          </cell>
          <cell r="J97">
            <v>31847.89</v>
          </cell>
          <cell r="L97">
            <v>0</v>
          </cell>
          <cell r="M97">
            <v>640773.04</v>
          </cell>
          <cell r="N97">
            <v>6129128.4800000004</v>
          </cell>
          <cell r="O97">
            <v>-4666089.2</v>
          </cell>
          <cell r="P97">
            <v>57699995.619999997</v>
          </cell>
          <cell r="Q97">
            <v>734304.4</v>
          </cell>
          <cell r="R97">
            <v>120271.53</v>
          </cell>
          <cell r="S97">
            <v>0</v>
          </cell>
          <cell r="T97">
            <v>18175835.760000002</v>
          </cell>
          <cell r="U97">
            <v>-1281546.1100000001</v>
          </cell>
          <cell r="V97">
            <v>-15941637.18</v>
          </cell>
          <cell r="W97">
            <v>170387524.77000001</v>
          </cell>
          <cell r="X97">
            <v>-2344589.5699999998</v>
          </cell>
          <cell r="Y97">
            <v>0</v>
          </cell>
          <cell r="Z97">
            <v>-200104.93</v>
          </cell>
          <cell r="AA97">
            <v>18703.2</v>
          </cell>
          <cell r="AB97">
            <v>12528101.449999999</v>
          </cell>
          <cell r="AC97">
            <v>0</v>
          </cell>
          <cell r="AD97">
            <v>25622435.710000001</v>
          </cell>
          <cell r="AE97">
            <v>89398191.709999993</v>
          </cell>
          <cell r="AF97">
            <v>11489623.35</v>
          </cell>
          <cell r="AG97">
            <v>169863685.22</v>
          </cell>
          <cell r="AH97">
            <v>-60305433.039999999</v>
          </cell>
          <cell r="AI97">
            <v>152420126.78</v>
          </cell>
          <cell r="AJ97">
            <v>344845507.80000001</v>
          </cell>
          <cell r="AK97">
            <v>-3923910.9</v>
          </cell>
          <cell r="AL97">
            <v>-39883422.039999999</v>
          </cell>
          <cell r="AM97">
            <v>0</v>
          </cell>
          <cell r="AN97">
            <v>-164614287.06999999</v>
          </cell>
          <cell r="AO97">
            <v>546129.42000000004</v>
          </cell>
          <cell r="AQ97">
            <v>0</v>
          </cell>
          <cell r="AR97">
            <v>34439.199999999997</v>
          </cell>
          <cell r="AS97">
            <v>2296941.85</v>
          </cell>
          <cell r="AT97">
            <v>-150775.82999999999</v>
          </cell>
          <cell r="AU97">
            <v>11648250.890000001</v>
          </cell>
          <cell r="AV97">
            <v>-3274557.15</v>
          </cell>
          <cell r="AW97">
            <v>0</v>
          </cell>
          <cell r="AX97">
            <v>-10569.41</v>
          </cell>
          <cell r="AY97">
            <v>-2196455.31</v>
          </cell>
          <cell r="AZ97">
            <v>0</v>
          </cell>
          <cell r="BA97">
            <v>1600690.85</v>
          </cell>
          <cell r="BB97">
            <v>17150.349999999999</v>
          </cell>
          <cell r="BD97">
            <v>-3158264.43</v>
          </cell>
          <cell r="BE97">
            <v>-1884543.24</v>
          </cell>
          <cell r="BF97">
            <v>-2174003.7799999998</v>
          </cell>
          <cell r="BG97">
            <v>22681.7</v>
          </cell>
          <cell r="BH97">
            <v>-1163097.03</v>
          </cell>
          <cell r="BI97">
            <v>-6148494.8700000001</v>
          </cell>
          <cell r="BJ97">
            <v>-1903300.59</v>
          </cell>
          <cell r="BK97">
            <v>0</v>
          </cell>
          <cell r="BN97">
            <v>1070033.8799999999</v>
          </cell>
          <cell r="BO97">
            <v>8275.52</v>
          </cell>
          <cell r="BP97">
            <v>347607.06</v>
          </cell>
          <cell r="BQ97">
            <v>95337805.25</v>
          </cell>
          <cell r="BR97">
            <v>546129.42000000004</v>
          </cell>
          <cell r="BS97">
            <v>-86975</v>
          </cell>
          <cell r="BT97">
            <v>-12763230.890000001</v>
          </cell>
          <cell r="BV97">
            <v>984615031.9000001</v>
          </cell>
          <cell r="BW97">
            <v>773034817.86000001</v>
          </cell>
          <cell r="BZ97">
            <v>13945192.74</v>
          </cell>
          <cell r="CA97">
            <v>756527511.50999999</v>
          </cell>
          <cell r="CB97">
            <v>170387524.77000001</v>
          </cell>
          <cell r="CC97">
            <v>57699995.619999997</v>
          </cell>
          <cell r="CD97">
            <v>-191986408</v>
          </cell>
          <cell r="CF97">
            <v>0</v>
          </cell>
          <cell r="CG97">
            <v>150775.82999999999</v>
          </cell>
          <cell r="CH97">
            <v>0</v>
          </cell>
          <cell r="CI97">
            <v>0</v>
          </cell>
          <cell r="CJ97">
            <v>150775.82999999999</v>
          </cell>
          <cell r="CK97">
            <v>0</v>
          </cell>
          <cell r="CL97">
            <v>0</v>
          </cell>
        </row>
        <row r="98">
          <cell r="B98" t="str">
            <v>IDA04</v>
          </cell>
          <cell r="C98">
            <v>-58622957.289999999</v>
          </cell>
          <cell r="E98">
            <v>-0.24</v>
          </cell>
          <cell r="F98">
            <v>2326000.0699999998</v>
          </cell>
          <cell r="G98">
            <v>-2419903.9300000002</v>
          </cell>
          <cell r="I98">
            <v>28270.5</v>
          </cell>
          <cell r="L98">
            <v>-525760.64</v>
          </cell>
          <cell r="M98">
            <v>-0.01</v>
          </cell>
          <cell r="N98">
            <v>126113.29</v>
          </cell>
          <cell r="O98">
            <v>942174.79</v>
          </cell>
          <cell r="P98">
            <v>14150313.08</v>
          </cell>
          <cell r="Q98">
            <v>1698765598.1300001</v>
          </cell>
          <cell r="S98">
            <v>0</v>
          </cell>
          <cell r="T98">
            <v>3415849.68</v>
          </cell>
          <cell r="U98">
            <v>0</v>
          </cell>
          <cell r="V98">
            <v>2713564.14</v>
          </cell>
          <cell r="W98">
            <v>22401848.5</v>
          </cell>
          <cell r="X98">
            <v>-2344589.5699999998</v>
          </cell>
          <cell r="Z98">
            <v>0</v>
          </cell>
          <cell r="AA98">
            <v>18703.2</v>
          </cell>
          <cell r="AB98">
            <v>22069280.390000001</v>
          </cell>
          <cell r="AC98">
            <v>2.68</v>
          </cell>
          <cell r="AD98">
            <v>15251900.49</v>
          </cell>
          <cell r="AE98">
            <v>18539243.399999999</v>
          </cell>
          <cell r="AF98">
            <v>2573147.61</v>
          </cell>
          <cell r="AG98">
            <v>58602736.25</v>
          </cell>
          <cell r="AI98">
            <v>38343472.630000003</v>
          </cell>
          <cell r="AJ98">
            <v>91469772.680000007</v>
          </cell>
          <cell r="AL98">
            <v>0</v>
          </cell>
          <cell r="AM98">
            <v>6385.53</v>
          </cell>
          <cell r="AO98">
            <v>690431.99</v>
          </cell>
          <cell r="AQ98">
            <v>0</v>
          </cell>
          <cell r="AR98">
            <v>0</v>
          </cell>
          <cell r="AT98">
            <v>-14043458.210000001</v>
          </cell>
          <cell r="AU98">
            <v>402776.51</v>
          </cell>
          <cell r="AV98">
            <v>5377375.2599999998</v>
          </cell>
          <cell r="AW98">
            <v>0</v>
          </cell>
          <cell r="AX98">
            <v>12602418.83</v>
          </cell>
          <cell r="AY98">
            <v>101030305.5</v>
          </cell>
          <cell r="AZ98">
            <v>38614537.719999999</v>
          </cell>
          <cell r="BA98">
            <v>378700</v>
          </cell>
          <cell r="BD98">
            <v>-2338372.27</v>
          </cell>
          <cell r="BF98">
            <v>-4252595.58</v>
          </cell>
          <cell r="BG98">
            <v>-752937.6</v>
          </cell>
          <cell r="BH98">
            <v>-1163097.03</v>
          </cell>
          <cell r="BN98">
            <v>37356.15</v>
          </cell>
          <cell r="BO98">
            <v>12993.52</v>
          </cell>
          <cell r="BP98">
            <v>347607.06</v>
          </cell>
          <cell r="BQ98">
            <v>61032019.850000001</v>
          </cell>
          <cell r="BR98">
            <v>690431.99</v>
          </cell>
          <cell r="BV98">
            <v>243507386.53999999</v>
          </cell>
          <cell r="BW98">
            <v>1347622862.6500001</v>
          </cell>
          <cell r="BZ98">
            <v>402776.51</v>
          </cell>
          <cell r="CA98">
            <v>206955224.96000001</v>
          </cell>
          <cell r="CB98">
            <v>22401848.5</v>
          </cell>
          <cell r="CC98">
            <v>14150313.08</v>
          </cell>
          <cell r="CD98">
            <v>-734700026.95000005</v>
          </cell>
          <cell r="CF98">
            <v>-3655738.13</v>
          </cell>
          <cell r="CG98">
            <v>10387720.08</v>
          </cell>
          <cell r="CH98">
            <v>2713564.14</v>
          </cell>
          <cell r="CI98">
            <v>942174.79</v>
          </cell>
          <cell r="CJ98">
            <v>14043459.01</v>
          </cell>
          <cell r="CK98">
            <v>0</v>
          </cell>
          <cell r="CL98">
            <v>0.79999999888241291</v>
          </cell>
        </row>
        <row r="99">
          <cell r="B99" t="str">
            <v>IDA05</v>
          </cell>
          <cell r="C99">
            <v>0</v>
          </cell>
          <cell r="F99">
            <v>0</v>
          </cell>
          <cell r="G99">
            <v>0</v>
          </cell>
          <cell r="M99">
            <v>-288111431</v>
          </cell>
          <cell r="N99">
            <v>-12430074.439999999</v>
          </cell>
          <cell r="O99">
            <v>-5896721.1799999997</v>
          </cell>
          <cell r="P99">
            <v>25932260.879999999</v>
          </cell>
          <cell r="Q99">
            <v>1698765598.1300001</v>
          </cell>
          <cell r="S99">
            <v>0</v>
          </cell>
          <cell r="V99">
            <v>3.96</v>
          </cell>
          <cell r="W99">
            <v>44943700.520000003</v>
          </cell>
          <cell r="X99">
            <v>0</v>
          </cell>
          <cell r="Z99">
            <v>-62367.29</v>
          </cell>
          <cell r="AA99">
            <v>14382340.35</v>
          </cell>
          <cell r="AC99">
            <v>0.04</v>
          </cell>
          <cell r="AE99">
            <v>41526948.32</v>
          </cell>
          <cell r="AF99">
            <v>-1654778.31</v>
          </cell>
          <cell r="AG99">
            <v>68016750.849999994</v>
          </cell>
          <cell r="AH99">
            <v>104.1</v>
          </cell>
          <cell r="AI99">
            <v>50255855.840000004</v>
          </cell>
          <cell r="AJ99">
            <v>158748466.78999999</v>
          </cell>
          <cell r="AK99">
            <v>42275.29</v>
          </cell>
          <cell r="AL99">
            <v>-11997268.27</v>
          </cell>
          <cell r="AM99">
            <v>-719161.36</v>
          </cell>
          <cell r="AN99">
            <v>-584902.87</v>
          </cell>
          <cell r="AO99">
            <v>10017.73</v>
          </cell>
          <cell r="AR99">
            <v>671837.63</v>
          </cell>
          <cell r="AT99">
            <v>-14043458.210000001</v>
          </cell>
          <cell r="AU99">
            <v>778681</v>
          </cell>
          <cell r="AV99">
            <v>0</v>
          </cell>
          <cell r="AW99">
            <v>262510859.75</v>
          </cell>
          <cell r="AX99">
            <v>1780749.06</v>
          </cell>
          <cell r="AY99">
            <v>-4082659.24</v>
          </cell>
          <cell r="AZ99">
            <v>-216022622</v>
          </cell>
          <cell r="BA99">
            <v>-1639224100.3900001</v>
          </cell>
          <cell r="BN99">
            <v>907373.7</v>
          </cell>
          <cell r="BQ99">
            <v>15849254.209999999</v>
          </cell>
          <cell r="BR99">
            <v>10017.73</v>
          </cell>
          <cell r="BV99">
            <v>389361615.90999997</v>
          </cell>
          <cell r="BW99">
            <v>1377060820.9000001</v>
          </cell>
          <cell r="BZ99">
            <v>778681</v>
          </cell>
          <cell r="CA99">
            <v>318548021.79999995</v>
          </cell>
          <cell r="CB99">
            <v>44943700.520000003</v>
          </cell>
          <cell r="CC99">
            <v>25932260.879999999</v>
          </cell>
          <cell r="CD99">
            <v>-88989046.640000001</v>
          </cell>
          <cell r="CF99">
            <v>671837.63</v>
          </cell>
          <cell r="CG99">
            <v>671837.63</v>
          </cell>
          <cell r="CH99">
            <v>0</v>
          </cell>
          <cell r="CI99">
            <v>0</v>
          </cell>
          <cell r="CJ99">
            <v>671837.63</v>
          </cell>
          <cell r="CK99">
            <v>0</v>
          </cell>
          <cell r="CL99">
            <v>671837.63</v>
          </cell>
        </row>
        <row r="100">
          <cell r="B100" t="str">
            <v>IDA08</v>
          </cell>
          <cell r="C100">
            <v>-150750.35</v>
          </cell>
          <cell r="E100">
            <v>-0.24</v>
          </cell>
          <cell r="F100">
            <v>0</v>
          </cell>
          <cell r="G100">
            <v>-2419903.9300000002</v>
          </cell>
          <cell r="I100">
            <v>33762.639999999999</v>
          </cell>
          <cell r="L100">
            <v>-26877574.960000001</v>
          </cell>
          <cell r="M100">
            <v>772892.26</v>
          </cell>
          <cell r="N100">
            <v>-9927095.9100000001</v>
          </cell>
          <cell r="O100">
            <v>-1287561.8600000001</v>
          </cell>
          <cell r="P100">
            <v>16316022.970000001</v>
          </cell>
          <cell r="Q100">
            <v>-2517321.98</v>
          </cell>
          <cell r="R100">
            <v>0</v>
          </cell>
          <cell r="S100">
            <v>0</v>
          </cell>
          <cell r="V100">
            <v>-6247189.9699999997</v>
          </cell>
          <cell r="W100">
            <v>53693591.740000002</v>
          </cell>
          <cell r="X100">
            <v>-74316986.060000002</v>
          </cell>
          <cell r="Y100">
            <v>0</v>
          </cell>
          <cell r="Z100">
            <v>0</v>
          </cell>
          <cell r="AA100">
            <v>18703.2</v>
          </cell>
          <cell r="AB100">
            <v>9629.7800000000007</v>
          </cell>
          <cell r="AD100">
            <v>1244699.3899999999</v>
          </cell>
          <cell r="AE100">
            <v>44483436.719999999</v>
          </cell>
          <cell r="AF100">
            <v>-330475239.97000003</v>
          </cell>
          <cell r="AG100">
            <v>70492962.219999999</v>
          </cell>
          <cell r="AH100">
            <v>104.1</v>
          </cell>
          <cell r="AI100">
            <v>32473016.170000002</v>
          </cell>
          <cell r="AJ100">
            <v>71483833.640000001</v>
          </cell>
          <cell r="AK100">
            <v>42275.29</v>
          </cell>
          <cell r="AL100">
            <v>-43071960.229999997</v>
          </cell>
          <cell r="AM100">
            <v>0</v>
          </cell>
          <cell r="AN100">
            <v>-584902.87</v>
          </cell>
          <cell r="AO100">
            <v>226784.14</v>
          </cell>
          <cell r="AR100">
            <v>724588.3</v>
          </cell>
          <cell r="AU100">
            <v>13655.63</v>
          </cell>
          <cell r="AV100">
            <v>-858769.06</v>
          </cell>
          <cell r="AW100">
            <v>34584627.270000003</v>
          </cell>
          <cell r="AX100">
            <v>1254228.72</v>
          </cell>
          <cell r="AY100">
            <v>-11634.65</v>
          </cell>
          <cell r="AZ100">
            <v>186624394.12</v>
          </cell>
          <cell r="BA100">
            <v>-1172539930.6400001</v>
          </cell>
          <cell r="BD100">
            <v>-3041765.1</v>
          </cell>
          <cell r="BF100">
            <v>-5173281.32</v>
          </cell>
          <cell r="BG100">
            <v>-1437180.6</v>
          </cell>
          <cell r="BH100">
            <v>-1163097.03</v>
          </cell>
          <cell r="BN100">
            <v>0</v>
          </cell>
          <cell r="BO100">
            <v>12993.52</v>
          </cell>
          <cell r="BP100">
            <v>10299.16</v>
          </cell>
          <cell r="BQ100">
            <v>1899316</v>
          </cell>
          <cell r="BR100">
            <v>226784.14</v>
          </cell>
          <cell r="BV100">
            <v>288942863.45999998</v>
          </cell>
          <cell r="BW100">
            <v>349754663.82000005</v>
          </cell>
          <cell r="BZ100">
            <v>13655.63</v>
          </cell>
          <cell r="CA100">
            <v>218933248.75</v>
          </cell>
          <cell r="CB100">
            <v>53693591.740000002</v>
          </cell>
          <cell r="CC100">
            <v>16316022.970000001</v>
          </cell>
          <cell r="CD100">
            <v>-15540710.080000002</v>
          </cell>
          <cell r="CF100">
            <v>724588.3</v>
          </cell>
          <cell r="CG100">
            <v>724588.3</v>
          </cell>
          <cell r="CH100">
            <v>0</v>
          </cell>
          <cell r="CI100">
            <v>0</v>
          </cell>
          <cell r="CJ100">
            <v>724588.3</v>
          </cell>
          <cell r="CK100">
            <v>0</v>
          </cell>
          <cell r="CL100">
            <v>724588.3</v>
          </cell>
        </row>
        <row r="101">
          <cell r="B101" t="str">
            <v>IDA55</v>
          </cell>
          <cell r="C101">
            <v>-150750.35</v>
          </cell>
          <cell r="G101">
            <v>0</v>
          </cell>
          <cell r="M101">
            <v>-677316.9</v>
          </cell>
          <cell r="N101">
            <v>-4734189.05</v>
          </cell>
          <cell r="O101">
            <v>34171285.289999999</v>
          </cell>
          <cell r="P101">
            <v>177240.49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1354633.78</v>
          </cell>
          <cell r="V101">
            <v>63921572.57</v>
          </cell>
          <cell r="W101">
            <v>8170198.71</v>
          </cell>
          <cell r="X101">
            <v>0</v>
          </cell>
          <cell r="Y101">
            <v>0</v>
          </cell>
          <cell r="Z101">
            <v>-200541.94</v>
          </cell>
          <cell r="AA101">
            <v>31012707.600000001</v>
          </cell>
          <cell r="AB101">
            <v>213660132.91999999</v>
          </cell>
          <cell r="AC101">
            <v>76389018.629999995</v>
          </cell>
          <cell r="AE101">
            <v>67342282.599999994</v>
          </cell>
          <cell r="AF101">
            <v>-8899732.0299999993</v>
          </cell>
          <cell r="AG101">
            <v>50883148.109999999</v>
          </cell>
          <cell r="AH101">
            <v>362085107.58999997</v>
          </cell>
          <cell r="AI101">
            <v>14033096.27</v>
          </cell>
          <cell r="AJ101">
            <v>63766837.810000002</v>
          </cell>
          <cell r="AL101">
            <v>-14973443.91</v>
          </cell>
          <cell r="AM101">
            <v>192934.49</v>
          </cell>
          <cell r="AQ101">
            <v>0</v>
          </cell>
          <cell r="AR101">
            <v>0</v>
          </cell>
          <cell r="AS101">
            <v>507530247.38999999</v>
          </cell>
          <cell r="AT101">
            <v>0</v>
          </cell>
          <cell r="AU101">
            <v>-605623105.25</v>
          </cell>
          <cell r="AV101">
            <v>4339442.2</v>
          </cell>
          <cell r="AW101">
            <v>17550963.73</v>
          </cell>
          <cell r="AX101">
            <v>265973.71000000002</v>
          </cell>
          <cell r="AY101">
            <v>54122131.640000001</v>
          </cell>
          <cell r="AZ101">
            <v>-6644511.9000000004</v>
          </cell>
          <cell r="BA101">
            <v>448469.7</v>
          </cell>
          <cell r="BN101">
            <v>192934.49</v>
          </cell>
          <cell r="BQ101">
            <v>35021632.910000004</v>
          </cell>
          <cell r="BR101">
            <v>997213355.58000004</v>
          </cell>
          <cell r="BV101">
            <v>204372803.99000001</v>
          </cell>
          <cell r="BW101">
            <v>548288073.41999996</v>
          </cell>
          <cell r="BZ101">
            <v>0</v>
          </cell>
          <cell r="CA101">
            <v>196025364.78999999</v>
          </cell>
          <cell r="CB101">
            <v>8170198.71</v>
          </cell>
          <cell r="CC101">
            <v>177240.49</v>
          </cell>
          <cell r="CD101">
            <v>-6430005.9199999999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B102" t="str">
            <v>IDB01</v>
          </cell>
          <cell r="C102">
            <v>-41936063.439999998</v>
          </cell>
          <cell r="E102">
            <v>0</v>
          </cell>
          <cell r="F102">
            <v>-695457.4</v>
          </cell>
          <cell r="G102">
            <v>-2419903.9300000002</v>
          </cell>
          <cell r="J102">
            <v>32778.54</v>
          </cell>
          <cell r="M102">
            <v>0</v>
          </cell>
          <cell r="N102">
            <v>-1763784.5</v>
          </cell>
          <cell r="O102">
            <v>6150527.0800000001</v>
          </cell>
          <cell r="P102">
            <v>30796580.039999999</v>
          </cell>
          <cell r="Q102">
            <v>-166836964.13999999</v>
          </cell>
          <cell r="R102">
            <v>-2315208.06</v>
          </cell>
          <cell r="S102">
            <v>0</v>
          </cell>
          <cell r="T102">
            <v>54350953.890000001</v>
          </cell>
          <cell r="V102">
            <v>18270760.530000001</v>
          </cell>
          <cell r="W102">
            <v>53242450.060000002</v>
          </cell>
          <cell r="X102">
            <v>469095.92</v>
          </cell>
          <cell r="Y102">
            <v>-35743864.549999997</v>
          </cell>
          <cell r="Z102">
            <v>-65919.179999999993</v>
          </cell>
          <cell r="AA102">
            <v>12230304.199999999</v>
          </cell>
          <cell r="AB102">
            <v>0</v>
          </cell>
          <cell r="AC102">
            <v>3124351.25</v>
          </cell>
          <cell r="AD102">
            <v>41003165.350000001</v>
          </cell>
          <cell r="AE102">
            <v>49410661.380000003</v>
          </cell>
          <cell r="AG102">
            <v>80449210.359999999</v>
          </cell>
          <cell r="AH102">
            <v>901868438.77999997</v>
          </cell>
          <cell r="AI102">
            <v>60095840.969999999</v>
          </cell>
          <cell r="AJ102">
            <v>3297811.27</v>
          </cell>
          <cell r="AM102">
            <v>4634156.51</v>
          </cell>
          <cell r="AQ102">
            <v>-0.01</v>
          </cell>
          <cell r="AR102">
            <v>165834.98000000001</v>
          </cell>
          <cell r="AS102">
            <v>46782364.880000003</v>
          </cell>
          <cell r="AT102">
            <v>61188947.039999999</v>
          </cell>
          <cell r="AU102">
            <v>-71203652.489999995</v>
          </cell>
          <cell r="AV102">
            <v>1002233.23</v>
          </cell>
          <cell r="AW102">
            <v>606368.96</v>
          </cell>
          <cell r="AX102">
            <v>753339.91</v>
          </cell>
          <cell r="AY102">
            <v>8898858.4700000007</v>
          </cell>
          <cell r="AZ102">
            <v>-1432811.69</v>
          </cell>
          <cell r="BA102">
            <v>-134949876.87</v>
          </cell>
          <cell r="BE102">
            <v>-1837950.24</v>
          </cell>
          <cell r="BI102">
            <v>-4422799.58</v>
          </cell>
          <cell r="BJ102">
            <v>-998323.6</v>
          </cell>
          <cell r="BK102">
            <v>-300601.83</v>
          </cell>
          <cell r="BN102">
            <v>791537134.27999997</v>
          </cell>
          <cell r="BQ102">
            <v>15528115.469999999</v>
          </cell>
          <cell r="BR102">
            <v>1926617028.3800001</v>
          </cell>
          <cell r="BS102">
            <v>0</v>
          </cell>
          <cell r="BT102">
            <v>0</v>
          </cell>
          <cell r="BV102">
            <v>45637321.859999999</v>
          </cell>
          <cell r="BW102">
            <v>389610457.46999997</v>
          </cell>
          <cell r="BZ102">
            <v>1.4901161193847656E-8</v>
          </cell>
          <cell r="CA102">
            <v>45637321.859999999</v>
          </cell>
          <cell r="CB102">
            <v>0</v>
          </cell>
          <cell r="CC102">
            <v>0</v>
          </cell>
          <cell r="CD102">
            <v>-9.9999904632568359E-3</v>
          </cell>
          <cell r="CF102">
            <v>165834.98000000001</v>
          </cell>
          <cell r="CG102">
            <v>165834.98000000001</v>
          </cell>
          <cell r="CH102">
            <v>0</v>
          </cell>
          <cell r="CI102">
            <v>0</v>
          </cell>
          <cell r="CJ102">
            <v>165834.98000000001</v>
          </cell>
          <cell r="CK102">
            <v>0</v>
          </cell>
          <cell r="CL102">
            <v>165834.98000000001</v>
          </cell>
        </row>
        <row r="103">
          <cell r="B103" t="str">
            <v>IDB02</v>
          </cell>
          <cell r="C103">
            <v>-41936063.439999998</v>
          </cell>
          <cell r="E103">
            <v>0</v>
          </cell>
          <cell r="F103">
            <v>-695457.4</v>
          </cell>
          <cell r="G103">
            <v>-2419903.9300000002</v>
          </cell>
          <cell r="J103">
            <v>32778.54</v>
          </cell>
          <cell r="M103">
            <v>2637798.25</v>
          </cell>
          <cell r="N103">
            <v>-30069844.98</v>
          </cell>
          <cell r="O103">
            <v>2572695.34</v>
          </cell>
          <cell r="P103">
            <v>18946296.170000002</v>
          </cell>
          <cell r="Q103">
            <v>-24807078.75</v>
          </cell>
          <cell r="R103">
            <v>-2315208.06</v>
          </cell>
          <cell r="S103">
            <v>60139689.780000001</v>
          </cell>
          <cell r="T103">
            <v>310202825.29000002</v>
          </cell>
          <cell r="U103">
            <v>-5275596.4800000004</v>
          </cell>
          <cell r="V103">
            <v>2761290.48</v>
          </cell>
          <cell r="W103">
            <v>62547101.659999996</v>
          </cell>
          <cell r="X103">
            <v>469095.92</v>
          </cell>
          <cell r="Y103">
            <v>0</v>
          </cell>
          <cell r="Z103">
            <v>-226208.76</v>
          </cell>
          <cell r="AA103">
            <v>15137304.43</v>
          </cell>
          <cell r="AB103">
            <v>99170715.170000002</v>
          </cell>
          <cell r="AC103">
            <v>-335257.81</v>
          </cell>
          <cell r="AD103">
            <v>24503575.780000001</v>
          </cell>
          <cell r="AE103">
            <v>51815057.950000003</v>
          </cell>
          <cell r="AG103">
            <v>81861507.109999999</v>
          </cell>
          <cell r="AH103">
            <v>550684400.67999995</v>
          </cell>
          <cell r="AI103">
            <v>37736071.850000001</v>
          </cell>
          <cell r="AJ103">
            <v>3120832.99</v>
          </cell>
          <cell r="AL103">
            <v>-19135716.899999999</v>
          </cell>
          <cell r="AM103">
            <v>6150214.7800000003</v>
          </cell>
          <cell r="AR103">
            <v>165834.98000000001</v>
          </cell>
          <cell r="AS103">
            <v>34163195.939999998</v>
          </cell>
          <cell r="AT103">
            <v>43066285.990000002</v>
          </cell>
          <cell r="AU103">
            <v>-39497181.759999998</v>
          </cell>
          <cell r="AV103">
            <v>911758.43</v>
          </cell>
          <cell r="AW103">
            <v>1692773.85</v>
          </cell>
          <cell r="AX103">
            <v>1475.28</v>
          </cell>
          <cell r="AY103">
            <v>0</v>
          </cell>
          <cell r="AZ103">
            <v>-8371194.5099999998</v>
          </cell>
          <cell r="BA103">
            <v>0</v>
          </cell>
          <cell r="BE103">
            <v>-1837950.24</v>
          </cell>
          <cell r="BI103">
            <v>-4422799.58</v>
          </cell>
          <cell r="BJ103">
            <v>-998323.6</v>
          </cell>
          <cell r="BK103">
            <v>-300601.83</v>
          </cell>
          <cell r="BN103">
            <v>1632133023.0699999</v>
          </cell>
          <cell r="BQ103">
            <v>18258137.420000002</v>
          </cell>
          <cell r="BR103">
            <v>1674715405.0599999</v>
          </cell>
          <cell r="BS103">
            <v>0</v>
          </cell>
          <cell r="BT103">
            <v>0</v>
          </cell>
          <cell r="BV103">
            <v>6150214.7800000003</v>
          </cell>
          <cell r="BW103">
            <v>320764109.07999998</v>
          </cell>
          <cell r="BZ103">
            <v>0</v>
          </cell>
          <cell r="CA103">
            <v>6150214.7800000003</v>
          </cell>
          <cell r="CB103">
            <v>0</v>
          </cell>
          <cell r="CC103">
            <v>0</v>
          </cell>
          <cell r="CD103">
            <v>-19135716.899999999</v>
          </cell>
          <cell r="CF103">
            <v>1142532063.52</v>
          </cell>
          <cell r="CG103">
            <v>1142532063.52</v>
          </cell>
          <cell r="CH103">
            <v>69073880.200000003</v>
          </cell>
          <cell r="CI103">
            <v>52258186.509999998</v>
          </cell>
          <cell r="CJ103">
            <v>1261000123.24</v>
          </cell>
          <cell r="CK103">
            <v>0</v>
          </cell>
          <cell r="CL103">
            <v>1261000123.24</v>
          </cell>
        </row>
        <row r="104">
          <cell r="B104" t="str">
            <v>IDB03</v>
          </cell>
          <cell r="M104">
            <v>2637798.25</v>
          </cell>
          <cell r="N104">
            <v>23637431.859999999</v>
          </cell>
          <cell r="O104">
            <v>97637.07</v>
          </cell>
          <cell r="P104">
            <v>193190.49</v>
          </cell>
          <cell r="Q104">
            <v>-37466756.979999997</v>
          </cell>
          <cell r="R104">
            <v>-53286338.189999998</v>
          </cell>
          <cell r="S104">
            <v>0</v>
          </cell>
          <cell r="T104">
            <v>44489423.380000003</v>
          </cell>
          <cell r="U104">
            <v>7662437.8399999999</v>
          </cell>
          <cell r="V104">
            <v>86434.86</v>
          </cell>
          <cell r="W104">
            <v>12588963.09</v>
          </cell>
          <cell r="X104">
            <v>-40721220.719999999</v>
          </cell>
          <cell r="Y104">
            <v>0</v>
          </cell>
          <cell r="Z104">
            <v>0</v>
          </cell>
          <cell r="AA104">
            <v>8916511.8800000008</v>
          </cell>
          <cell r="AB104">
            <v>33702274.710000001</v>
          </cell>
          <cell r="AC104">
            <v>4517355.5599999996</v>
          </cell>
          <cell r="AD104">
            <v>65431638.600000001</v>
          </cell>
          <cell r="AE104">
            <v>76964788.260000005</v>
          </cell>
          <cell r="AF104">
            <v>0</v>
          </cell>
          <cell r="AG104">
            <v>61884791.969999999</v>
          </cell>
          <cell r="AH104">
            <v>142891342.53</v>
          </cell>
          <cell r="AI104">
            <v>20795146.899999999</v>
          </cell>
          <cell r="AJ104">
            <v>75759343.189999998</v>
          </cell>
          <cell r="AM104">
            <v>11968895.779999999</v>
          </cell>
          <cell r="AN104">
            <v>0</v>
          </cell>
          <cell r="AS104">
            <v>813534.88</v>
          </cell>
          <cell r="AT104">
            <v>1431095.76</v>
          </cell>
          <cell r="AU104">
            <v>-997606.81</v>
          </cell>
          <cell r="AV104">
            <v>-1658447.37</v>
          </cell>
          <cell r="AW104">
            <v>-284486.31</v>
          </cell>
          <cell r="AX104">
            <v>-57696066.479999997</v>
          </cell>
          <cell r="AY104">
            <v>1093238.77</v>
          </cell>
          <cell r="AZ104">
            <v>217933300.06999999</v>
          </cell>
          <cell r="BA104">
            <v>-4974832.97</v>
          </cell>
          <cell r="BN104">
            <v>1348251789.0599999</v>
          </cell>
          <cell r="BQ104">
            <v>8916511.8800000008</v>
          </cell>
          <cell r="BR104">
            <v>421168554.86000001</v>
          </cell>
          <cell r="BV104">
            <v>77400534.379999995</v>
          </cell>
          <cell r="BW104">
            <v>4517355.5599999996</v>
          </cell>
          <cell r="BZ104">
            <v>0</v>
          </cell>
          <cell r="CA104">
            <v>77400534.379999995</v>
          </cell>
          <cell r="CB104">
            <v>0</v>
          </cell>
          <cell r="CC104">
            <v>0</v>
          </cell>
          <cell r="CD104">
            <v>-10265488.870000001</v>
          </cell>
          <cell r="CF104">
            <v>1898127718.1099999</v>
          </cell>
          <cell r="CG104">
            <v>1898127718.1099999</v>
          </cell>
          <cell r="CH104">
            <v>57464273.619999997</v>
          </cell>
          <cell r="CI104">
            <v>162767803.13</v>
          </cell>
          <cell r="CJ104">
            <v>2118359794.8600001</v>
          </cell>
          <cell r="CK104">
            <v>0</v>
          </cell>
          <cell r="CL104">
            <v>2118359794.8600001</v>
          </cell>
        </row>
        <row r="105">
          <cell r="B105" t="str">
            <v>IDB04</v>
          </cell>
          <cell r="M105">
            <v>4185017.84</v>
          </cell>
          <cell r="N105">
            <v>-27458089.460000001</v>
          </cell>
          <cell r="O105">
            <v>179740.7</v>
          </cell>
          <cell r="P105">
            <v>114186440.62</v>
          </cell>
          <cell r="Q105">
            <v>0</v>
          </cell>
          <cell r="R105">
            <v>-10266250.83</v>
          </cell>
          <cell r="S105">
            <v>19518012.620000001</v>
          </cell>
          <cell r="T105">
            <v>118615245.86</v>
          </cell>
          <cell r="U105">
            <v>1679717.2</v>
          </cell>
          <cell r="V105">
            <v>115796.9</v>
          </cell>
          <cell r="W105">
            <v>354688862.67000002</v>
          </cell>
          <cell r="X105">
            <v>-1064147134.73</v>
          </cell>
          <cell r="Y105">
            <v>-28679029.399999999</v>
          </cell>
          <cell r="Z105">
            <v>-23703030.460000001</v>
          </cell>
          <cell r="AB105">
            <v>192802117.11000001</v>
          </cell>
          <cell r="AC105">
            <v>2072690.71</v>
          </cell>
          <cell r="AD105">
            <v>40716820.619999997</v>
          </cell>
          <cell r="AE105">
            <v>176047898.06</v>
          </cell>
          <cell r="AG105">
            <v>361611760.85000002</v>
          </cell>
          <cell r="AH105">
            <v>254355239.25</v>
          </cell>
          <cell r="AI105">
            <v>335063290.04000002</v>
          </cell>
          <cell r="AJ105">
            <v>753388660.70000005</v>
          </cell>
          <cell r="AL105">
            <v>-23113004.960000001</v>
          </cell>
          <cell r="AM105">
            <v>9833508.1199999992</v>
          </cell>
          <cell r="AN105">
            <v>0</v>
          </cell>
          <cell r="AS105">
            <v>1554437.69</v>
          </cell>
          <cell r="AT105">
            <v>2725760.75</v>
          </cell>
          <cell r="AU105">
            <v>-1849975.29</v>
          </cell>
          <cell r="AV105">
            <v>-3102857.32</v>
          </cell>
          <cell r="AW105">
            <v>36032.39</v>
          </cell>
          <cell r="AX105">
            <v>-4087143.82</v>
          </cell>
          <cell r="AY105">
            <v>2472106.71</v>
          </cell>
          <cell r="BA105">
            <v>11525701061.549999</v>
          </cell>
          <cell r="BB105">
            <v>-49788867.5</v>
          </cell>
          <cell r="BN105">
            <v>386431581.49000001</v>
          </cell>
          <cell r="BQ105">
            <v>0</v>
          </cell>
          <cell r="BR105">
            <v>928900709.72000003</v>
          </cell>
          <cell r="BV105">
            <v>50550328.739999995</v>
          </cell>
          <cell r="BW105">
            <v>2072690.71</v>
          </cell>
          <cell r="BZ105">
            <v>0</v>
          </cell>
          <cell r="CA105">
            <v>50550328.739999995</v>
          </cell>
          <cell r="CB105">
            <v>0</v>
          </cell>
          <cell r="CC105">
            <v>0</v>
          </cell>
          <cell r="CD105">
            <v>98823071.950000003</v>
          </cell>
          <cell r="CF105">
            <v>1653569698.3499999</v>
          </cell>
          <cell r="CG105">
            <v>1653569698.3499999</v>
          </cell>
          <cell r="CH105">
            <v>354688862.67000002</v>
          </cell>
          <cell r="CI105">
            <v>114186440.62</v>
          </cell>
          <cell r="CJ105">
            <v>2122445001.6400001</v>
          </cell>
          <cell r="CK105">
            <v>0</v>
          </cell>
          <cell r="CL105">
            <v>2122445001.6400001</v>
          </cell>
        </row>
        <row r="106">
          <cell r="B106" t="str">
            <v>IDB05</v>
          </cell>
          <cell r="M106">
            <v>-18076572.219999999</v>
          </cell>
          <cell r="N106">
            <v>-6754995.5499999998</v>
          </cell>
          <cell r="O106">
            <v>410222.99</v>
          </cell>
          <cell r="P106">
            <v>27876939.030000001</v>
          </cell>
          <cell r="Q106">
            <v>-115801900.64</v>
          </cell>
          <cell r="R106">
            <v>-19555763.719999999</v>
          </cell>
          <cell r="S106">
            <v>13509991.060000001</v>
          </cell>
          <cell r="T106">
            <v>94857585.609999999</v>
          </cell>
          <cell r="U106">
            <v>218658.09</v>
          </cell>
          <cell r="V106">
            <v>1489864.24</v>
          </cell>
          <cell r="W106">
            <v>45035935.590000004</v>
          </cell>
          <cell r="X106">
            <v>-310065621.70999998</v>
          </cell>
          <cell r="Y106">
            <v>-17019883.34</v>
          </cell>
          <cell r="AA106">
            <v>12961008.699999999</v>
          </cell>
          <cell r="AB106">
            <v>46610593.289999999</v>
          </cell>
          <cell r="AC106">
            <v>-468192.27</v>
          </cell>
          <cell r="AD106">
            <v>46289166.240000002</v>
          </cell>
          <cell r="AE106">
            <v>40617076.890000001</v>
          </cell>
          <cell r="AF106">
            <v>6076775.8600000003</v>
          </cell>
          <cell r="AG106">
            <v>118136985.31999999</v>
          </cell>
          <cell r="AH106">
            <v>81200556.530000001</v>
          </cell>
          <cell r="AI106">
            <v>79050104.239999995</v>
          </cell>
          <cell r="AJ106">
            <v>192509707.43000001</v>
          </cell>
          <cell r="AM106">
            <v>9580700.8800000008</v>
          </cell>
          <cell r="AN106">
            <v>0</v>
          </cell>
          <cell r="AS106">
            <v>3328287.09</v>
          </cell>
          <cell r="AT106">
            <v>5339063.8499999996</v>
          </cell>
          <cell r="AU106">
            <v>-5228374.32</v>
          </cell>
          <cell r="AV106">
            <v>-7835870.6500000004</v>
          </cell>
          <cell r="AW106">
            <v>-978345482.33000004</v>
          </cell>
          <cell r="AX106">
            <v>-2998003.97</v>
          </cell>
          <cell r="AY106">
            <v>12855.07</v>
          </cell>
          <cell r="AZ106">
            <v>284319064.69</v>
          </cell>
          <cell r="BA106">
            <v>1491851997.8800001</v>
          </cell>
          <cell r="BN106">
            <v>758146450.22000003</v>
          </cell>
          <cell r="BQ106">
            <v>12961008.699999999</v>
          </cell>
          <cell r="BR106">
            <v>411681376.51999998</v>
          </cell>
          <cell r="BV106">
            <v>55869867.120000005</v>
          </cell>
          <cell r="BW106">
            <v>66712579.269999996</v>
          </cell>
          <cell r="BZ106">
            <v>0</v>
          </cell>
          <cell r="CA106">
            <v>55869867.120000005</v>
          </cell>
          <cell r="CB106">
            <v>0</v>
          </cell>
          <cell r="CC106">
            <v>0</v>
          </cell>
          <cell r="CD106">
            <v>17376879.330000002</v>
          </cell>
          <cell r="CF106">
            <v>437068869.38999999</v>
          </cell>
          <cell r="CG106">
            <v>437068869.38999999</v>
          </cell>
          <cell r="CH106">
            <v>45035935.590000004</v>
          </cell>
          <cell r="CI106">
            <v>27876939.030000001</v>
          </cell>
          <cell r="CJ106">
            <v>509981744.00999999</v>
          </cell>
          <cell r="CK106">
            <v>0</v>
          </cell>
          <cell r="CL106">
            <v>509981744.00999999</v>
          </cell>
        </row>
        <row r="107">
          <cell r="B107" t="str">
            <v>IDB08</v>
          </cell>
          <cell r="M107">
            <v>-2637798.25</v>
          </cell>
          <cell r="N107">
            <v>-14245645.42</v>
          </cell>
          <cell r="O107">
            <v>11047902.630000001</v>
          </cell>
          <cell r="P107">
            <v>59046251.280000001</v>
          </cell>
          <cell r="Q107">
            <v>-64523770.93</v>
          </cell>
          <cell r="R107">
            <v>-340579.07</v>
          </cell>
          <cell r="S107">
            <v>28491290.289999999</v>
          </cell>
          <cell r="T107">
            <v>0</v>
          </cell>
          <cell r="U107">
            <v>5275596.4800000004</v>
          </cell>
          <cell r="V107">
            <v>21833464.190000001</v>
          </cell>
          <cell r="W107">
            <v>94356746.109999999</v>
          </cell>
          <cell r="X107">
            <v>-72558743.510000005</v>
          </cell>
          <cell r="Y107">
            <v>-287152.33</v>
          </cell>
          <cell r="Z107">
            <v>-1314409.97</v>
          </cell>
          <cell r="AA107">
            <v>71016817.810000002</v>
          </cell>
          <cell r="AB107">
            <v>32235046.809999999</v>
          </cell>
          <cell r="AC107">
            <v>17137253.609999999</v>
          </cell>
          <cell r="AD107">
            <v>26044200.719999999</v>
          </cell>
          <cell r="AE107">
            <v>22291480.91</v>
          </cell>
          <cell r="AF107">
            <v>0</v>
          </cell>
          <cell r="AG107">
            <v>147015682</v>
          </cell>
          <cell r="AH107">
            <v>62986714.600000001</v>
          </cell>
          <cell r="AI107">
            <v>91477474.760000005</v>
          </cell>
          <cell r="AJ107">
            <v>359660159.55000001</v>
          </cell>
          <cell r="AK107">
            <v>9215943.4000000004</v>
          </cell>
          <cell r="AM107">
            <v>13859643.710000001</v>
          </cell>
          <cell r="AN107">
            <v>0</v>
          </cell>
          <cell r="AQ107">
            <v>0</v>
          </cell>
          <cell r="AS107">
            <v>408813.56</v>
          </cell>
          <cell r="AT107">
            <v>478635.39</v>
          </cell>
          <cell r="AU107">
            <v>10969165.310000001</v>
          </cell>
          <cell r="AV107">
            <v>167596926.40000001</v>
          </cell>
          <cell r="AW107">
            <v>-109307037.01000001</v>
          </cell>
          <cell r="AX107">
            <v>-186881.51</v>
          </cell>
          <cell r="AY107">
            <v>-200478292.34</v>
          </cell>
          <cell r="AZ107">
            <v>1057351.6100000001</v>
          </cell>
          <cell r="BA107">
            <v>839907674.66999996</v>
          </cell>
          <cell r="BN107">
            <v>325747133.13</v>
          </cell>
          <cell r="BQ107">
            <v>39428734.519999996</v>
          </cell>
          <cell r="BR107">
            <v>80232761.210000008</v>
          </cell>
          <cell r="BV107">
            <v>26044200.719999999</v>
          </cell>
          <cell r="BW107">
            <v>8198792.4100000001</v>
          </cell>
          <cell r="BY107">
            <v>0</v>
          </cell>
          <cell r="BZ107">
            <v>408813.56</v>
          </cell>
          <cell r="CA107">
            <v>26044200.719999999</v>
          </cell>
          <cell r="CB107">
            <v>0</v>
          </cell>
          <cell r="CC107">
            <v>0</v>
          </cell>
          <cell r="CD107">
            <v>9418034.8599999994</v>
          </cell>
          <cell r="CF107">
            <v>683623203.35000002</v>
          </cell>
          <cell r="CG107">
            <v>683623203.35000002</v>
          </cell>
          <cell r="CH107">
            <v>94356746.109999999</v>
          </cell>
          <cell r="CI107">
            <v>59046251.280000001</v>
          </cell>
          <cell r="CJ107">
            <v>839406940.61000001</v>
          </cell>
          <cell r="CK107">
            <v>0</v>
          </cell>
          <cell r="CL107">
            <v>839406940.61000001</v>
          </cell>
        </row>
        <row r="108">
          <cell r="B108" t="str">
            <v>IDB26</v>
          </cell>
          <cell r="M108">
            <v>-2637798.25</v>
          </cell>
          <cell r="N108">
            <v>-16979018.32</v>
          </cell>
          <cell r="O108">
            <v>11814808.550000001</v>
          </cell>
          <cell r="P108">
            <v>31103406.550000001</v>
          </cell>
          <cell r="Q108">
            <v>-3238876.98</v>
          </cell>
          <cell r="R108">
            <v>-762047.74</v>
          </cell>
          <cell r="S108">
            <v>33958036.549999997</v>
          </cell>
          <cell r="T108">
            <v>-615677151.27999997</v>
          </cell>
          <cell r="U108">
            <v>15256.14</v>
          </cell>
          <cell r="V108">
            <v>52256203.079999998</v>
          </cell>
          <cell r="W108">
            <v>104033109.79000001</v>
          </cell>
          <cell r="X108">
            <v>-2854070.54</v>
          </cell>
          <cell r="Y108">
            <v>-427387.8</v>
          </cell>
          <cell r="Z108">
            <v>-6013929110.3900003</v>
          </cell>
          <cell r="AA108">
            <v>-300452024.66000003</v>
          </cell>
          <cell r="AB108">
            <v>-387318552.62</v>
          </cell>
          <cell r="AC108">
            <v>-64071011.630000003</v>
          </cell>
          <cell r="AD108">
            <v>48737702.82</v>
          </cell>
          <cell r="AE108">
            <v>23685690.879999999</v>
          </cell>
          <cell r="AF108">
            <v>47846.879999999997</v>
          </cell>
          <cell r="AG108">
            <v>138266329.18000001</v>
          </cell>
          <cell r="AH108">
            <v>-1971136607.5899999</v>
          </cell>
          <cell r="AI108">
            <v>64452916.189999998</v>
          </cell>
          <cell r="AJ108">
            <v>151597350.94999999</v>
          </cell>
          <cell r="AK108">
            <v>12958595.140000001</v>
          </cell>
          <cell r="AL108">
            <v>-81508172.329999998</v>
          </cell>
          <cell r="AM108">
            <v>12111221.99</v>
          </cell>
          <cell r="AN108">
            <v>0</v>
          </cell>
          <cell r="AQ108">
            <v>0</v>
          </cell>
          <cell r="AS108">
            <v>198695</v>
          </cell>
          <cell r="AT108">
            <v>273150.23</v>
          </cell>
          <cell r="AU108">
            <v>516965.76</v>
          </cell>
          <cell r="AV108">
            <v>12042275.119999999</v>
          </cell>
          <cell r="AW108">
            <v>-58345865.189999998</v>
          </cell>
          <cell r="AX108">
            <v>-552213.91</v>
          </cell>
          <cell r="AY108">
            <v>-18545693.359999999</v>
          </cell>
          <cell r="AZ108">
            <v>-46205.7</v>
          </cell>
          <cell r="BA108">
            <v>43521895.329999998</v>
          </cell>
          <cell r="BB108">
            <v>-198028222.5</v>
          </cell>
          <cell r="BN108">
            <v>0</v>
          </cell>
          <cell r="BQ108">
            <v>34379012.269999996</v>
          </cell>
          <cell r="BR108">
            <v>12958595.140000001</v>
          </cell>
          <cell r="BV108">
            <v>-7.4505805969238281E-9</v>
          </cell>
          <cell r="BW108">
            <v>100251133.17</v>
          </cell>
          <cell r="BY108">
            <v>0</v>
          </cell>
          <cell r="BZ108">
            <v>198695</v>
          </cell>
          <cell r="CA108">
            <v>-64071011.630000003</v>
          </cell>
          <cell r="CB108">
            <v>52256203.079999998</v>
          </cell>
          <cell r="CC108">
            <v>11814808.550000001</v>
          </cell>
          <cell r="CD108">
            <v>1152819.97</v>
          </cell>
          <cell r="CF108">
            <v>459593197.18000001</v>
          </cell>
          <cell r="CG108">
            <v>459593197.18000001</v>
          </cell>
          <cell r="CH108">
            <v>104033109.79000001</v>
          </cell>
          <cell r="CI108">
            <v>31103406.550000001</v>
          </cell>
          <cell r="CJ108">
            <v>594729713.51999998</v>
          </cell>
          <cell r="CK108">
            <v>0</v>
          </cell>
          <cell r="CL108">
            <v>594729713.51999998</v>
          </cell>
        </row>
        <row r="109">
          <cell r="B109" t="str">
            <v>IDB55</v>
          </cell>
          <cell r="M109">
            <v>2267488.4700000002</v>
          </cell>
          <cell r="N109">
            <v>-51971743.280000001</v>
          </cell>
          <cell r="O109">
            <v>647746.57999999996</v>
          </cell>
          <cell r="P109">
            <v>35849898.630000003</v>
          </cell>
          <cell r="Q109">
            <v>-5840409.1500000004</v>
          </cell>
          <cell r="R109">
            <v>-1570239.71</v>
          </cell>
          <cell r="S109">
            <v>103943486.3</v>
          </cell>
          <cell r="U109">
            <v>-4534977.17</v>
          </cell>
          <cell r="V109">
            <v>720832.1</v>
          </cell>
          <cell r="W109">
            <v>49139107.579999998</v>
          </cell>
          <cell r="X109">
            <v>-3956598.85</v>
          </cell>
          <cell r="Y109">
            <v>-5522415.4800000004</v>
          </cell>
          <cell r="AA109">
            <v>134744681.19999999</v>
          </cell>
          <cell r="AC109">
            <v>1487490.06</v>
          </cell>
          <cell r="AD109">
            <v>46616806.289999999</v>
          </cell>
          <cell r="AE109">
            <v>5246293.6500000004</v>
          </cell>
          <cell r="AF109">
            <v>247321225.50999999</v>
          </cell>
          <cell r="AG109">
            <v>110846139.62</v>
          </cell>
          <cell r="AH109">
            <v>146084947.53</v>
          </cell>
          <cell r="AI109">
            <v>93982140.620000005</v>
          </cell>
          <cell r="AJ109">
            <v>351577199.00999999</v>
          </cell>
          <cell r="AK109">
            <v>26848365.850000001</v>
          </cell>
          <cell r="AL109">
            <v>0</v>
          </cell>
          <cell r="AM109">
            <v>12112514.09</v>
          </cell>
          <cell r="AN109">
            <v>2739438.31</v>
          </cell>
          <cell r="AR109">
            <v>0</v>
          </cell>
          <cell r="AS109">
            <v>0</v>
          </cell>
          <cell r="AU109">
            <v>2122125.27</v>
          </cell>
          <cell r="AV109">
            <v>8202437.0599999996</v>
          </cell>
          <cell r="AW109">
            <v>-1716578.21</v>
          </cell>
          <cell r="AX109">
            <v>207.64</v>
          </cell>
          <cell r="AY109">
            <v>-9571015.7400000002</v>
          </cell>
          <cell r="AZ109">
            <v>0</v>
          </cell>
          <cell r="BA109">
            <v>2870621.85</v>
          </cell>
          <cell r="BB109">
            <v>0</v>
          </cell>
          <cell r="BC109">
            <v>0</v>
          </cell>
          <cell r="BN109">
            <v>72971464.049999997</v>
          </cell>
          <cell r="BQ109">
            <v>6733783.7100000009</v>
          </cell>
          <cell r="BR109">
            <v>161593047.04999998</v>
          </cell>
          <cell r="BV109">
            <v>46616806.289999999</v>
          </cell>
          <cell r="BW109">
            <v>72302666.730000004</v>
          </cell>
          <cell r="BZ109">
            <v>883670050.63</v>
          </cell>
          <cell r="CA109">
            <v>46616806.289999999</v>
          </cell>
          <cell r="CB109">
            <v>0</v>
          </cell>
          <cell r="CC109">
            <v>0</v>
          </cell>
          <cell r="CD109">
            <v>2859728.2</v>
          </cell>
          <cell r="CF109">
            <v>508393295.98000002</v>
          </cell>
          <cell r="CG109">
            <v>508393295.98000002</v>
          </cell>
          <cell r="CH109">
            <v>35361762.939999998</v>
          </cell>
          <cell r="CI109">
            <v>28492139.41</v>
          </cell>
          <cell r="CJ109">
            <v>572247198.33000004</v>
          </cell>
          <cell r="CK109">
            <v>0</v>
          </cell>
          <cell r="CL109">
            <v>572247198.33000004</v>
          </cell>
        </row>
        <row r="110">
          <cell r="B110" t="str">
            <v>IDC01</v>
          </cell>
          <cell r="N110">
            <v>57830.12</v>
          </cell>
          <cell r="O110">
            <v>9284459.1300000008</v>
          </cell>
          <cell r="P110">
            <v>103865206.95999999</v>
          </cell>
          <cell r="Q110">
            <v>-16116294.890000001</v>
          </cell>
          <cell r="R110">
            <v>-2434553.64</v>
          </cell>
          <cell r="S110">
            <v>1247292.6200000001</v>
          </cell>
          <cell r="U110">
            <v>268232.93</v>
          </cell>
          <cell r="V110">
            <v>43351782.119999997</v>
          </cell>
          <cell r="W110">
            <v>36795281.240000002</v>
          </cell>
          <cell r="X110">
            <v>-56216648.649999999</v>
          </cell>
          <cell r="Y110">
            <v>-1344421.8</v>
          </cell>
          <cell r="Z110">
            <v>1958423.34</v>
          </cell>
          <cell r="AA110">
            <v>77563141.459999993</v>
          </cell>
          <cell r="AC110">
            <v>7458155.0800000001</v>
          </cell>
          <cell r="AD110">
            <v>30454022.219999999</v>
          </cell>
          <cell r="AE110">
            <v>7064455.8399999999</v>
          </cell>
          <cell r="AF110">
            <v>48707624.829999998</v>
          </cell>
          <cell r="AG110">
            <v>346791290.58999997</v>
          </cell>
          <cell r="AH110">
            <v>66180356.5</v>
          </cell>
          <cell r="AI110">
            <v>225574234.94</v>
          </cell>
          <cell r="AJ110">
            <v>601143029.32000005</v>
          </cell>
          <cell r="AK110">
            <v>19408494.199999999</v>
          </cell>
          <cell r="AM110">
            <v>14049849.84</v>
          </cell>
          <cell r="AN110">
            <v>7697574.2400000002</v>
          </cell>
          <cell r="AP110">
            <v>-1105602.05</v>
          </cell>
          <cell r="AR110">
            <v>-852821.64</v>
          </cell>
          <cell r="AS110">
            <v>0</v>
          </cell>
          <cell r="AU110">
            <v>54416.25</v>
          </cell>
          <cell r="AV110">
            <v>1617212.54</v>
          </cell>
          <cell r="AW110">
            <v>-5072134.2699999996</v>
          </cell>
          <cell r="AX110">
            <v>-380479.3</v>
          </cell>
          <cell r="AY110">
            <v>-1660949.84</v>
          </cell>
          <cell r="AZ110">
            <v>29519471.039999999</v>
          </cell>
          <cell r="BA110">
            <v>252656506.08000001</v>
          </cell>
          <cell r="BB110">
            <v>-53631023</v>
          </cell>
          <cell r="BC110">
            <v>-17348873</v>
          </cell>
          <cell r="BN110">
            <v>10848866.5</v>
          </cell>
          <cell r="BQ110">
            <v>14522610.569999998</v>
          </cell>
          <cell r="BR110">
            <v>96971635.659999996</v>
          </cell>
          <cell r="BV110">
            <v>114887981.33</v>
          </cell>
          <cell r="BW110">
            <v>75894131.849999994</v>
          </cell>
          <cell r="BZ110">
            <v>1314169043.0500002</v>
          </cell>
          <cell r="CA110">
            <v>114887981.33</v>
          </cell>
          <cell r="CB110">
            <v>0</v>
          </cell>
          <cell r="CC110">
            <v>0</v>
          </cell>
          <cell r="CD110">
            <v>16316.45</v>
          </cell>
          <cell r="CF110">
            <v>114478489.23</v>
          </cell>
          <cell r="CG110">
            <v>114478489.23</v>
          </cell>
          <cell r="CH110">
            <v>0</v>
          </cell>
          <cell r="CI110">
            <v>0</v>
          </cell>
          <cell r="CJ110">
            <v>114478489.23</v>
          </cell>
          <cell r="CK110">
            <v>0</v>
          </cell>
          <cell r="CL110">
            <v>114478489.23</v>
          </cell>
        </row>
        <row r="111">
          <cell r="B111" t="str">
            <v>IDC02</v>
          </cell>
          <cell r="N111">
            <v>-55412387.560000002</v>
          </cell>
          <cell r="O111">
            <v>14374518.58</v>
          </cell>
          <cell r="P111">
            <v>83287689.510000005</v>
          </cell>
          <cell r="Q111">
            <v>-16116294.890000001</v>
          </cell>
          <cell r="R111">
            <v>-623990835.21000004</v>
          </cell>
          <cell r="S111">
            <v>110824774.48999999</v>
          </cell>
          <cell r="U111">
            <v>268232.93</v>
          </cell>
          <cell r="V111">
            <v>67272990.040000007</v>
          </cell>
          <cell r="W111">
            <v>223111416.59</v>
          </cell>
          <cell r="X111">
            <v>-56216648.649999999</v>
          </cell>
          <cell r="Y111">
            <v>-1132636291.72</v>
          </cell>
          <cell r="AA111">
            <v>72063338.819999993</v>
          </cell>
          <cell r="AC111">
            <v>-81647508.620000005</v>
          </cell>
          <cell r="AD111">
            <v>32827724.59</v>
          </cell>
          <cell r="AE111">
            <v>117119526.94</v>
          </cell>
          <cell r="AF111">
            <v>34709179.07</v>
          </cell>
          <cell r="AG111">
            <v>233827288.28</v>
          </cell>
          <cell r="AH111">
            <v>80051872.129999995</v>
          </cell>
          <cell r="AI111">
            <v>248435402.99000001</v>
          </cell>
          <cell r="AJ111">
            <v>514958280.13999999</v>
          </cell>
          <cell r="AK111">
            <v>18053806.07</v>
          </cell>
          <cell r="AM111">
            <v>9908906.8000000007</v>
          </cell>
          <cell r="AN111">
            <v>3079288.77</v>
          </cell>
          <cell r="AR111">
            <v>2320</v>
          </cell>
          <cell r="AS111">
            <v>0</v>
          </cell>
          <cell r="AU111">
            <v>73588.3</v>
          </cell>
          <cell r="AV111">
            <v>2651652.84</v>
          </cell>
          <cell r="AW111">
            <v>-10531353.970000001</v>
          </cell>
          <cell r="AX111">
            <v>-380479.3</v>
          </cell>
          <cell r="AY111">
            <v>-2760246.01</v>
          </cell>
          <cell r="AZ111">
            <v>16528109.130000001</v>
          </cell>
          <cell r="BA111">
            <v>252656506.08000001</v>
          </cell>
          <cell r="BB111">
            <v>-473052369</v>
          </cell>
          <cell r="BN111">
            <v>117336300.3</v>
          </cell>
          <cell r="BQ111">
            <v>4335599.09</v>
          </cell>
          <cell r="BR111">
            <v>90117144.889999986</v>
          </cell>
          <cell r="BV111">
            <v>114761051.19999999</v>
          </cell>
          <cell r="BW111">
            <v>34806452.390000001</v>
          </cell>
          <cell r="BZ111">
            <v>1476151995.3400002</v>
          </cell>
          <cell r="CA111">
            <v>114761051.19999999</v>
          </cell>
          <cell r="CB111">
            <v>0</v>
          </cell>
          <cell r="CC111">
            <v>0</v>
          </cell>
          <cell r="CD111">
            <v>0.87999999523162842</v>
          </cell>
          <cell r="CF111">
            <v>7362361.7599999998</v>
          </cell>
          <cell r="CG111">
            <v>7362361.7599999998</v>
          </cell>
          <cell r="CH111">
            <v>0</v>
          </cell>
          <cell r="CI111">
            <v>0</v>
          </cell>
          <cell r="CJ111">
            <v>7362361.7599999998</v>
          </cell>
          <cell r="CK111">
            <v>0</v>
          </cell>
          <cell r="CL111">
            <v>7362361.7599999998</v>
          </cell>
        </row>
        <row r="112">
          <cell r="B112" t="str">
            <v>IDC04</v>
          </cell>
          <cell r="M112">
            <v>3209958.17</v>
          </cell>
          <cell r="N112">
            <v>-10589661.890000001</v>
          </cell>
          <cell r="O112">
            <v>16765292.970000001</v>
          </cell>
          <cell r="P112">
            <v>17308349</v>
          </cell>
          <cell r="Q112">
            <v>-125250633.7</v>
          </cell>
          <cell r="R112">
            <v>-95759998.599999994</v>
          </cell>
          <cell r="S112">
            <v>21179323.73</v>
          </cell>
          <cell r="U112">
            <v>-6419916.7599999998</v>
          </cell>
          <cell r="V112">
            <v>76887180.459999993</v>
          </cell>
          <cell r="W112">
            <v>29203587.850000001</v>
          </cell>
          <cell r="X112">
            <v>-435106444.85000002</v>
          </cell>
          <cell r="Y112">
            <v>-266514103.21000001</v>
          </cell>
          <cell r="AA112">
            <v>38974082.43</v>
          </cell>
          <cell r="AC112">
            <v>8904.06</v>
          </cell>
          <cell r="AD112">
            <v>56096343.920000002</v>
          </cell>
          <cell r="AE112">
            <v>5157486.3099999996</v>
          </cell>
          <cell r="AF112">
            <v>3673928.98</v>
          </cell>
          <cell r="AG112">
            <v>74044642.299999997</v>
          </cell>
          <cell r="AH112">
            <v>16740693.890000001</v>
          </cell>
          <cell r="AI112">
            <v>52230670.229999997</v>
          </cell>
          <cell r="AJ112">
            <v>120555643.45999999</v>
          </cell>
          <cell r="AK112">
            <v>174084270.69</v>
          </cell>
          <cell r="AN112">
            <v>3470000</v>
          </cell>
          <cell r="AQ112">
            <v>0</v>
          </cell>
          <cell r="AR112">
            <v>0</v>
          </cell>
          <cell r="AS112">
            <v>0</v>
          </cell>
          <cell r="AU112">
            <v>42615.25</v>
          </cell>
          <cell r="AV112">
            <v>1617212.54</v>
          </cell>
          <cell r="AW112">
            <v>-2267445.88</v>
          </cell>
          <cell r="AX112">
            <v>-1354607705.26</v>
          </cell>
          <cell r="AY112">
            <v>1748.08</v>
          </cell>
          <cell r="AZ112">
            <v>1730461.91</v>
          </cell>
          <cell r="BA112">
            <v>-1432811.69</v>
          </cell>
          <cell r="BB112">
            <v>-473052369</v>
          </cell>
          <cell r="BC112">
            <v>5748892.5199999996</v>
          </cell>
          <cell r="BD112">
            <v>0</v>
          </cell>
          <cell r="BN112">
            <v>83778231.789999992</v>
          </cell>
          <cell r="BQ112">
            <v>5157486.3099999996</v>
          </cell>
          <cell r="BR112">
            <v>38974082.43</v>
          </cell>
          <cell r="BV112">
            <v>20414622.870000001</v>
          </cell>
          <cell r="BW112">
            <v>-1.4901161193847656E-8</v>
          </cell>
          <cell r="BZ112">
            <v>329680813.75999999</v>
          </cell>
          <cell r="CA112">
            <v>20414622.870000001</v>
          </cell>
          <cell r="CB112">
            <v>0</v>
          </cell>
          <cell r="CC112">
            <v>0</v>
          </cell>
          <cell r="CD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B113" t="str">
            <v>IDC05</v>
          </cell>
          <cell r="M113">
            <v>3708749.32</v>
          </cell>
          <cell r="N113">
            <v>-34832585.869999997</v>
          </cell>
          <cell r="O113">
            <v>193258.52</v>
          </cell>
          <cell r="P113">
            <v>36621702.880000003</v>
          </cell>
          <cell r="Q113">
            <v>-15047742.74</v>
          </cell>
          <cell r="R113">
            <v>-139974921.91999999</v>
          </cell>
          <cell r="S113">
            <v>11191778.970000001</v>
          </cell>
          <cell r="T113">
            <v>0</v>
          </cell>
          <cell r="U113">
            <v>4534977.17</v>
          </cell>
          <cell r="V113">
            <v>698992.82</v>
          </cell>
          <cell r="W113">
            <v>76275295.780000001</v>
          </cell>
          <cell r="X113">
            <v>-50462518.75</v>
          </cell>
          <cell r="Y113">
            <v>-162839875.97999999</v>
          </cell>
          <cell r="Z113">
            <v>-14900528.289999999</v>
          </cell>
          <cell r="AA113">
            <v>39532704.170000002</v>
          </cell>
          <cell r="AC113">
            <v>5746724.4699999997</v>
          </cell>
          <cell r="AD113">
            <v>115594633.77</v>
          </cell>
          <cell r="AE113">
            <v>40183670.439999998</v>
          </cell>
          <cell r="AF113">
            <v>23989391.370000001</v>
          </cell>
          <cell r="AG113">
            <v>98452088.359999999</v>
          </cell>
          <cell r="AH113">
            <v>21267022.949999999</v>
          </cell>
          <cell r="AI113">
            <v>55776475.329999998</v>
          </cell>
          <cell r="AJ113">
            <v>215573115.97999999</v>
          </cell>
          <cell r="AK113">
            <v>176576</v>
          </cell>
          <cell r="AM113">
            <v>9870892.8000000007</v>
          </cell>
          <cell r="AN113">
            <v>0</v>
          </cell>
          <cell r="AQ113">
            <v>0</v>
          </cell>
          <cell r="AR113">
            <v>0</v>
          </cell>
          <cell r="AS113">
            <v>65930.09</v>
          </cell>
          <cell r="AT113">
            <v>-3311341.08</v>
          </cell>
          <cell r="AU113">
            <v>0</v>
          </cell>
          <cell r="AV113">
            <v>-2435379.5</v>
          </cell>
          <cell r="AW113">
            <v>11004619.130000001</v>
          </cell>
          <cell r="AX113">
            <v>-134632155.18000001</v>
          </cell>
          <cell r="AY113">
            <v>-1358373.67</v>
          </cell>
          <cell r="AZ113">
            <v>5773812.4100000001</v>
          </cell>
          <cell r="BA113">
            <v>548869.44999999995</v>
          </cell>
          <cell r="BB113">
            <v>597069.32999999996</v>
          </cell>
          <cell r="BN113">
            <v>51988037.700000003</v>
          </cell>
          <cell r="BQ113">
            <v>1.862645149230957E-9</v>
          </cell>
          <cell r="BR113">
            <v>0.42000000178813934</v>
          </cell>
          <cell r="BV113">
            <v>45256418.210000001</v>
          </cell>
          <cell r="BW113">
            <v>65809426.560000002</v>
          </cell>
          <cell r="BZ113">
            <v>560992918.74000001</v>
          </cell>
          <cell r="CA113">
            <v>51003138.789999999</v>
          </cell>
          <cell r="CB113">
            <v>0</v>
          </cell>
          <cell r="CC113">
            <v>0</v>
          </cell>
          <cell r="CD113">
            <v>0</v>
          </cell>
          <cell r="CF113">
            <v>125465526.56999999</v>
          </cell>
          <cell r="CG113">
            <v>125465526.56999999</v>
          </cell>
          <cell r="CH113">
            <v>0</v>
          </cell>
          <cell r="CI113">
            <v>0</v>
          </cell>
          <cell r="CJ113">
            <v>125465526.56999999</v>
          </cell>
          <cell r="CK113">
            <v>0</v>
          </cell>
          <cell r="CL113">
            <v>125465526.56999999</v>
          </cell>
        </row>
        <row r="114">
          <cell r="B114" t="str">
            <v>IDC12</v>
          </cell>
          <cell r="L114">
            <v>203349.49</v>
          </cell>
          <cell r="M114">
            <v>4033502.44</v>
          </cell>
          <cell r="N114">
            <v>-20305400.460000001</v>
          </cell>
          <cell r="O114">
            <v>6172493.29</v>
          </cell>
          <cell r="P114">
            <v>26871839.879999999</v>
          </cell>
          <cell r="Q114">
            <v>-3279694.93</v>
          </cell>
          <cell r="R114">
            <v>19883413.41</v>
          </cell>
          <cell r="S114">
            <v>11143729.42</v>
          </cell>
          <cell r="T114">
            <v>-406698.99</v>
          </cell>
          <cell r="V114">
            <v>8192836.5300000003</v>
          </cell>
          <cell r="W114">
            <v>81689206.25</v>
          </cell>
          <cell r="X114">
            <v>-16984214.629999999</v>
          </cell>
          <cell r="Y114">
            <v>-3262588.82</v>
          </cell>
          <cell r="Z114">
            <v>-4735531.24</v>
          </cell>
          <cell r="AA114">
            <v>31993829.969999999</v>
          </cell>
          <cell r="AC114">
            <v>2098356.5499999998</v>
          </cell>
          <cell r="AD114">
            <v>109054271.36</v>
          </cell>
          <cell r="AE114">
            <v>49081992.609999999</v>
          </cell>
          <cell r="AF114">
            <v>12793729.17</v>
          </cell>
          <cell r="AG114">
            <v>102700178.55</v>
          </cell>
          <cell r="AH114">
            <v>95114665.829999998</v>
          </cell>
          <cell r="AI114">
            <v>67336514.739999995</v>
          </cell>
          <cell r="AJ114">
            <v>151462139.74000001</v>
          </cell>
          <cell r="AK114">
            <v>365179.26</v>
          </cell>
          <cell r="AL114">
            <v>555067.93000000005</v>
          </cell>
          <cell r="AM114">
            <v>13201031.34</v>
          </cell>
          <cell r="AN114">
            <v>-18026088.870000001</v>
          </cell>
          <cell r="AQ114">
            <v>-10441700.619999999</v>
          </cell>
          <cell r="AR114">
            <v>0</v>
          </cell>
          <cell r="AS114">
            <v>0</v>
          </cell>
          <cell r="AT114">
            <v>1363252.2</v>
          </cell>
          <cell r="AU114">
            <v>0</v>
          </cell>
          <cell r="AV114">
            <v>6960</v>
          </cell>
          <cell r="AW114">
            <v>-1185353.3600000001</v>
          </cell>
          <cell r="AX114">
            <v>-19073057.23</v>
          </cell>
          <cell r="AY114">
            <v>-913003.19</v>
          </cell>
          <cell r="AZ114">
            <v>41886.44</v>
          </cell>
          <cell r="BA114">
            <v>-13751325.4</v>
          </cell>
          <cell r="BC114">
            <v>0</v>
          </cell>
          <cell r="BN114">
            <v>31993829.969999999</v>
          </cell>
          <cell r="BQ114">
            <v>0</v>
          </cell>
          <cell r="BR114">
            <v>247543013.88</v>
          </cell>
          <cell r="BV114">
            <v>12800689.17</v>
          </cell>
          <cell r="BW114">
            <v>156509333.67000002</v>
          </cell>
          <cell r="BZ114">
            <v>499447272.04000002</v>
          </cell>
          <cell r="CA114">
            <v>12793729.17</v>
          </cell>
          <cell r="CB114">
            <v>0</v>
          </cell>
          <cell r="CC114">
            <v>0</v>
          </cell>
          <cell r="CD114">
            <v>0</v>
          </cell>
          <cell r="CF114">
            <v>13201031.34</v>
          </cell>
          <cell r="CG114">
            <v>13201031.34</v>
          </cell>
          <cell r="CH114">
            <v>0</v>
          </cell>
          <cell r="CI114">
            <v>0</v>
          </cell>
          <cell r="CJ114">
            <v>13201031.34</v>
          </cell>
          <cell r="CK114">
            <v>0</v>
          </cell>
          <cell r="CL114">
            <v>13201031.34</v>
          </cell>
        </row>
        <row r="115">
          <cell r="B115" t="str">
            <v>IDC13</v>
          </cell>
          <cell r="L115">
            <v>365953.81</v>
          </cell>
          <cell r="M115">
            <v>-20776892.670000002</v>
          </cell>
          <cell r="N115">
            <v>-30308477.649999999</v>
          </cell>
          <cell r="O115">
            <v>15990326.119999999</v>
          </cell>
          <cell r="P115">
            <v>14049184.720000001</v>
          </cell>
          <cell r="Q115">
            <v>-3279694.93</v>
          </cell>
          <cell r="R115">
            <v>41553785.189999998</v>
          </cell>
          <cell r="S115">
            <v>60616955.25</v>
          </cell>
          <cell r="T115">
            <v>-731907.6</v>
          </cell>
          <cell r="V115">
            <v>6287126.9900000002</v>
          </cell>
          <cell r="W115">
            <v>42463254.060000002</v>
          </cell>
          <cell r="X115">
            <v>-16984214.629999999</v>
          </cell>
          <cell r="Y115">
            <v>-5047979</v>
          </cell>
          <cell r="Z115">
            <v>-89254294.129999995</v>
          </cell>
          <cell r="AC115">
            <v>3155115.56</v>
          </cell>
          <cell r="AD115">
            <v>128936524.06</v>
          </cell>
          <cell r="AE115">
            <v>95996494.090000004</v>
          </cell>
          <cell r="AF115">
            <v>3925080.61</v>
          </cell>
          <cell r="AG115">
            <v>89342439.159999996</v>
          </cell>
          <cell r="AH115">
            <v>16025825.029999999</v>
          </cell>
          <cell r="AI115">
            <v>79610992.269999996</v>
          </cell>
          <cell r="AJ115">
            <v>151668123.19999999</v>
          </cell>
          <cell r="AK115">
            <v>196946690.83000001</v>
          </cell>
          <cell r="AM115">
            <v>24785632.41</v>
          </cell>
          <cell r="AN115">
            <v>-991173.21</v>
          </cell>
          <cell r="AO115">
            <v>17597230.329999998</v>
          </cell>
          <cell r="AR115">
            <v>0</v>
          </cell>
          <cell r="AS115">
            <v>0</v>
          </cell>
          <cell r="AT115">
            <v>20424.23</v>
          </cell>
          <cell r="AU115">
            <v>64106.73</v>
          </cell>
          <cell r="AV115">
            <v>149036.42000000001</v>
          </cell>
          <cell r="AW115">
            <v>-1782595.25</v>
          </cell>
          <cell r="AX115">
            <v>-17284656.289999999</v>
          </cell>
          <cell r="AY115">
            <v>-1372520.31</v>
          </cell>
          <cell r="AZ115">
            <v>-662593520.38999999</v>
          </cell>
          <cell r="BA115">
            <v>110444556.31</v>
          </cell>
          <cell r="BB115">
            <v>-454214041.58999997</v>
          </cell>
          <cell r="BC115">
            <v>0</v>
          </cell>
          <cell r="BN115">
            <v>-9.9999904632568359E-3</v>
          </cell>
          <cell r="BQ115">
            <v>16606057.119999997</v>
          </cell>
          <cell r="BR115">
            <v>213954251.97000003</v>
          </cell>
          <cell r="BV115">
            <v>16025825.029999999</v>
          </cell>
          <cell r="BW115">
            <v>155621074.12</v>
          </cell>
          <cell r="BZ115">
            <v>503438965.09999996</v>
          </cell>
          <cell r="CA115">
            <v>16025825.029999999</v>
          </cell>
          <cell r="CB115">
            <v>0</v>
          </cell>
          <cell r="CC115">
            <v>0</v>
          </cell>
          <cell r="CD115">
            <v>0</v>
          </cell>
          <cell r="CF115">
            <v>153722156.47</v>
          </cell>
          <cell r="CG115">
            <v>153722156.47</v>
          </cell>
          <cell r="CH115">
            <v>0</v>
          </cell>
          <cell r="CI115">
            <v>0</v>
          </cell>
          <cell r="CJ115">
            <v>153722156.47</v>
          </cell>
          <cell r="CK115">
            <v>0</v>
          </cell>
          <cell r="CL115">
            <v>153722156.47</v>
          </cell>
        </row>
        <row r="116">
          <cell r="B116" t="str">
            <v>IDC27</v>
          </cell>
          <cell r="M116">
            <v>-9984906.5999999996</v>
          </cell>
          <cell r="N116">
            <v>-85928470.659999996</v>
          </cell>
          <cell r="O116">
            <v>11462301.35</v>
          </cell>
          <cell r="P116">
            <v>56567119.289999999</v>
          </cell>
          <cell r="Q116">
            <v>-106015537.97</v>
          </cell>
          <cell r="R116">
            <v>19969813.010000002</v>
          </cell>
          <cell r="S116">
            <v>171856940.83000001</v>
          </cell>
          <cell r="T116">
            <v>0</v>
          </cell>
          <cell r="U116">
            <v>-7593935.5899999999</v>
          </cell>
          <cell r="V116">
            <v>28949211.809999999</v>
          </cell>
          <cell r="W116">
            <v>79582388.390000001</v>
          </cell>
          <cell r="X116">
            <v>-360988972.69</v>
          </cell>
          <cell r="Y116">
            <v>-60851402.100000001</v>
          </cell>
          <cell r="Z116">
            <v>370</v>
          </cell>
          <cell r="AC116">
            <v>-40411513.159999996</v>
          </cell>
          <cell r="AD116">
            <v>91347970.689999998</v>
          </cell>
          <cell r="AE116">
            <v>175328.6</v>
          </cell>
          <cell r="AF116">
            <v>27759340.77</v>
          </cell>
          <cell r="AG116">
            <v>37834600.170000002</v>
          </cell>
          <cell r="AH116">
            <v>24747530.690000001</v>
          </cell>
          <cell r="AI116">
            <v>32385528.41</v>
          </cell>
          <cell r="AJ116">
            <v>82634607.620000005</v>
          </cell>
          <cell r="AK116">
            <v>583208770.26999998</v>
          </cell>
          <cell r="AL116">
            <v>539877.06999999995</v>
          </cell>
          <cell r="AM116">
            <v>21888457.850000001</v>
          </cell>
          <cell r="AN116">
            <v>0</v>
          </cell>
          <cell r="AO116">
            <v>-3500434.26</v>
          </cell>
          <cell r="AR116">
            <v>0</v>
          </cell>
          <cell r="AS116">
            <v>0</v>
          </cell>
          <cell r="AT116">
            <v>-3905106.64</v>
          </cell>
          <cell r="AU116">
            <v>545721.09</v>
          </cell>
          <cell r="AV116">
            <v>-2896835.88</v>
          </cell>
          <cell r="AW116">
            <v>45704665.93</v>
          </cell>
          <cell r="AX116">
            <v>-371422922.11000001</v>
          </cell>
          <cell r="AY116">
            <v>3480</v>
          </cell>
          <cell r="AZ116">
            <v>-66289453.189999998</v>
          </cell>
          <cell r="BA116">
            <v>371422922.10000002</v>
          </cell>
          <cell r="BB116">
            <v>-0.01</v>
          </cell>
          <cell r="BC116">
            <v>6799458.9199999999</v>
          </cell>
          <cell r="BD116">
            <v>0</v>
          </cell>
          <cell r="BN116">
            <v>224152126.88999999</v>
          </cell>
          <cell r="BQ116">
            <v>149034.89000000001</v>
          </cell>
          <cell r="BR116">
            <v>39983781.329999998</v>
          </cell>
          <cell r="BV116">
            <v>0</v>
          </cell>
          <cell r="BW116">
            <v>29096379.049999997</v>
          </cell>
          <cell r="BZ116">
            <v>143087085.97999999</v>
          </cell>
          <cell r="CA116">
            <v>-40411513.159999996</v>
          </cell>
          <cell r="CB116">
            <v>28949211.809999999</v>
          </cell>
          <cell r="CC116">
            <v>11462301.35</v>
          </cell>
          <cell r="CD116">
            <v>2272.92</v>
          </cell>
          <cell r="CF116">
            <v>113236428.54000001</v>
          </cell>
          <cell r="CG116">
            <v>113236428.54000001</v>
          </cell>
          <cell r="CH116">
            <v>0</v>
          </cell>
          <cell r="CI116">
            <v>0</v>
          </cell>
          <cell r="CJ116">
            <v>113236428.53999999</v>
          </cell>
          <cell r="CK116">
            <v>0</v>
          </cell>
          <cell r="CL116">
            <v>113236428.53999999</v>
          </cell>
        </row>
        <row r="117">
          <cell r="B117" t="str">
            <v>IDC28</v>
          </cell>
          <cell r="L117">
            <v>-80745909.090000004</v>
          </cell>
          <cell r="M117">
            <v>-8215829</v>
          </cell>
          <cell r="N117">
            <v>-14398969.1</v>
          </cell>
          <cell r="O117">
            <v>9266195.3300000001</v>
          </cell>
          <cell r="P117">
            <v>17766633.670000002</v>
          </cell>
          <cell r="Q117">
            <v>-14696275.619999999</v>
          </cell>
          <cell r="R117">
            <v>2973294.31</v>
          </cell>
          <cell r="S117">
            <v>16220274.1</v>
          </cell>
          <cell r="U117">
            <v>-1180004.21</v>
          </cell>
          <cell r="V117">
            <v>18544624.050000001</v>
          </cell>
          <cell r="W117">
            <v>24111090.960000001</v>
          </cell>
          <cell r="X117">
            <v>-48595282.32</v>
          </cell>
          <cell r="Y117">
            <v>-60851402.100000001</v>
          </cell>
          <cell r="Z117">
            <v>-118226589</v>
          </cell>
          <cell r="AC117">
            <v>24342503.629999999</v>
          </cell>
          <cell r="AD117">
            <v>98116960.030000001</v>
          </cell>
          <cell r="AE117">
            <v>2908479.78</v>
          </cell>
          <cell r="AF117">
            <v>14960500.390000001</v>
          </cell>
          <cell r="AG117">
            <v>9921121.3699999992</v>
          </cell>
          <cell r="AH117">
            <v>9501122.5299999993</v>
          </cell>
          <cell r="AI117">
            <v>6825223.8799999999</v>
          </cell>
          <cell r="AJ117">
            <v>17427801.719999999</v>
          </cell>
          <cell r="AK117">
            <v>169157530.91999999</v>
          </cell>
          <cell r="AM117">
            <v>22358010.120000001</v>
          </cell>
          <cell r="AN117">
            <v>0</v>
          </cell>
          <cell r="AO117">
            <v>33604935.969999999</v>
          </cell>
          <cell r="AP117">
            <v>0.01</v>
          </cell>
          <cell r="AQ117">
            <v>-6885298.0300000003</v>
          </cell>
          <cell r="AR117">
            <v>0</v>
          </cell>
          <cell r="AS117">
            <v>-5432058.6399999997</v>
          </cell>
          <cell r="AT117">
            <v>-4487122.04</v>
          </cell>
          <cell r="AU117">
            <v>-52153323.009999998</v>
          </cell>
          <cell r="AV117">
            <v>8120</v>
          </cell>
          <cell r="AW117">
            <v>32505995.84</v>
          </cell>
          <cell r="AX117">
            <v>0</v>
          </cell>
          <cell r="AY117">
            <v>-4208152.54</v>
          </cell>
          <cell r="AZ117">
            <v>1517220</v>
          </cell>
          <cell r="BA117">
            <v>371422922.10000002</v>
          </cell>
          <cell r="BB117">
            <v>-559196958.59000003</v>
          </cell>
          <cell r="BE117">
            <v>0</v>
          </cell>
          <cell r="BN117">
            <v>191483728.37</v>
          </cell>
          <cell r="BQ117">
            <v>-157363117.02000001</v>
          </cell>
          <cell r="BR117">
            <v>74208860.590000004</v>
          </cell>
          <cell r="BV117">
            <v>1.000000536441803E-2</v>
          </cell>
          <cell r="BW117">
            <v>60333174.550000004</v>
          </cell>
          <cell r="BZ117">
            <v>8432115.5399999991</v>
          </cell>
          <cell r="CA117">
            <v>24342503.640000001</v>
          </cell>
          <cell r="CB117">
            <v>18544624.050000001</v>
          </cell>
          <cell r="CC117">
            <v>9266195.3300000001</v>
          </cell>
          <cell r="CD117">
            <v>0</v>
          </cell>
          <cell r="CF117">
            <v>120474970.15000001</v>
          </cell>
          <cell r="CG117">
            <v>120474970.15000001</v>
          </cell>
          <cell r="CH117">
            <v>0</v>
          </cell>
          <cell r="CI117">
            <v>0</v>
          </cell>
          <cell r="CJ117">
            <v>120474970.15000001</v>
          </cell>
          <cell r="CK117">
            <v>0</v>
          </cell>
          <cell r="CL117">
            <v>120474970.15000001</v>
          </cell>
        </row>
        <row r="118">
          <cell r="B118" t="str">
            <v>IDC29</v>
          </cell>
          <cell r="C118">
            <v>-736329.56</v>
          </cell>
          <cell r="E118">
            <v>20182.55</v>
          </cell>
          <cell r="F118">
            <v>74797.009999999995</v>
          </cell>
          <cell r="L118">
            <v>-203349.5</v>
          </cell>
          <cell r="M118">
            <v>963973.08</v>
          </cell>
          <cell r="N118">
            <v>-93840564</v>
          </cell>
          <cell r="O118">
            <v>5600897.54</v>
          </cell>
          <cell r="P118">
            <v>49223610.130000003</v>
          </cell>
          <cell r="Q118">
            <v>-3080148.45</v>
          </cell>
          <cell r="R118">
            <v>5867272.8799999999</v>
          </cell>
          <cell r="S118">
            <v>1927946.07</v>
          </cell>
          <cell r="T118">
            <v>406698.98</v>
          </cell>
          <cell r="V118">
            <v>23414150.48</v>
          </cell>
          <cell r="W118">
            <v>17217196.079999998</v>
          </cell>
          <cell r="X118">
            <v>-14341246.300000001</v>
          </cell>
          <cell r="Y118">
            <v>-427285757.67000002</v>
          </cell>
          <cell r="Z118">
            <v>16387541.92</v>
          </cell>
          <cell r="AC118">
            <v>-514085.45</v>
          </cell>
          <cell r="AD118">
            <v>56243245.560000002</v>
          </cell>
          <cell r="AE118">
            <v>7534468.6200000001</v>
          </cell>
          <cell r="AF118">
            <v>17105232.68</v>
          </cell>
          <cell r="AG118">
            <v>17284695.559999999</v>
          </cell>
          <cell r="AH118">
            <v>18658963.530000001</v>
          </cell>
          <cell r="AI118">
            <v>13205052.619999999</v>
          </cell>
          <cell r="AJ118">
            <v>43726639.229999997</v>
          </cell>
          <cell r="AK118">
            <v>295712263.27999997</v>
          </cell>
          <cell r="AL118">
            <v>673804.98</v>
          </cell>
          <cell r="AM118">
            <v>22358010.120000001</v>
          </cell>
          <cell r="AN118">
            <v>-41914606.619999997</v>
          </cell>
          <cell r="AO118">
            <v>-11100632.67</v>
          </cell>
          <cell r="AP118">
            <v>37385</v>
          </cell>
          <cell r="AQ118">
            <v>0</v>
          </cell>
          <cell r="AR118">
            <v>-2091526.61</v>
          </cell>
          <cell r="AS118">
            <v>67359035.209999993</v>
          </cell>
          <cell r="AT118">
            <v>355136.58</v>
          </cell>
          <cell r="AU118">
            <v>172933.73</v>
          </cell>
          <cell r="AV118">
            <v>9280</v>
          </cell>
          <cell r="AW118">
            <v>-2973026.72</v>
          </cell>
          <cell r="AX118">
            <v>-8817365.0500000007</v>
          </cell>
          <cell r="AY118">
            <v>1082211.95</v>
          </cell>
          <cell r="AZ118">
            <v>-2239643.25</v>
          </cell>
          <cell r="BA118">
            <v>-46205.7</v>
          </cell>
          <cell r="BB118">
            <v>-559196958.59000003</v>
          </cell>
          <cell r="BN118">
            <v>38919575.009999998</v>
          </cell>
          <cell r="BQ118">
            <v>18638111.07</v>
          </cell>
          <cell r="BR118">
            <v>23103813.66</v>
          </cell>
          <cell r="BV118">
            <v>65267508.599999994</v>
          </cell>
          <cell r="BW118">
            <v>17114512.68</v>
          </cell>
          <cell r="BZ118">
            <v>-514085.45</v>
          </cell>
          <cell r="CA118">
            <v>65267508.599999994</v>
          </cell>
          <cell r="CB118">
            <v>0</v>
          </cell>
          <cell r="CC118">
            <v>0</v>
          </cell>
          <cell r="CD118">
            <v>412045.59</v>
          </cell>
          <cell r="CF118">
            <v>56243245.560000002</v>
          </cell>
          <cell r="CG118">
            <v>56243245.560000002</v>
          </cell>
          <cell r="CH118">
            <v>0</v>
          </cell>
          <cell r="CI118">
            <v>0</v>
          </cell>
          <cell r="CJ118">
            <v>56243245.560000002</v>
          </cell>
          <cell r="CK118">
            <v>0</v>
          </cell>
          <cell r="CL118">
            <v>56243245.560000002</v>
          </cell>
        </row>
        <row r="119">
          <cell r="B119" t="str">
            <v>IDC55</v>
          </cell>
          <cell r="L119">
            <v>-365953.82</v>
          </cell>
          <cell r="M119">
            <v>737547.19</v>
          </cell>
          <cell r="N119">
            <v>-9000199.9499999993</v>
          </cell>
          <cell r="O119">
            <v>13434346.4</v>
          </cell>
          <cell r="P119">
            <v>41880676.990000002</v>
          </cell>
          <cell r="Q119">
            <v>3403842.78</v>
          </cell>
          <cell r="R119">
            <v>10610643.130000001</v>
          </cell>
          <cell r="S119">
            <v>5444429.9000000004</v>
          </cell>
          <cell r="T119">
            <v>731907.59</v>
          </cell>
          <cell r="U119">
            <v>-1524321.24</v>
          </cell>
          <cell r="V119">
            <v>32106779.059999999</v>
          </cell>
          <cell r="W119">
            <v>93480176.140000001</v>
          </cell>
          <cell r="X119">
            <v>5934831.7300000004</v>
          </cell>
          <cell r="Y119">
            <v>-62192826.950000003</v>
          </cell>
          <cell r="Z119">
            <v>7008253.9900000002</v>
          </cell>
          <cell r="AC119">
            <v>-45541125.460000001</v>
          </cell>
          <cell r="AD119">
            <v>85600813.290000007</v>
          </cell>
          <cell r="AE119">
            <v>9192508.1899999995</v>
          </cell>
          <cell r="AF119">
            <v>56598</v>
          </cell>
          <cell r="AG119">
            <v>16596286.41</v>
          </cell>
          <cell r="AH119">
            <v>963277.8</v>
          </cell>
          <cell r="AI119">
            <v>14653925.119999999</v>
          </cell>
          <cell r="AJ119">
            <v>30015825.359999999</v>
          </cell>
          <cell r="AK119">
            <v>256729633.75</v>
          </cell>
          <cell r="AM119">
            <v>5145270.24</v>
          </cell>
          <cell r="AN119">
            <v>8435636.5800000001</v>
          </cell>
          <cell r="AO119">
            <v>13978199.359999999</v>
          </cell>
          <cell r="AP119">
            <v>37385</v>
          </cell>
          <cell r="AQ119">
            <v>0</v>
          </cell>
          <cell r="AR119">
            <v>0</v>
          </cell>
          <cell r="AS119">
            <v>0</v>
          </cell>
          <cell r="AT119">
            <v>3354166.67</v>
          </cell>
          <cell r="AU119">
            <v>10385831.359999999</v>
          </cell>
          <cell r="AV119">
            <v>239365.55</v>
          </cell>
          <cell r="AW119">
            <v>5066015.6399999997</v>
          </cell>
          <cell r="AX119">
            <v>-14128096.390000001</v>
          </cell>
          <cell r="AY119">
            <v>1832120.73</v>
          </cell>
          <cell r="AZ119">
            <v>2034715</v>
          </cell>
          <cell r="BA119">
            <v>247107810.25999999</v>
          </cell>
          <cell r="BE119">
            <v>0</v>
          </cell>
          <cell r="BF119">
            <v>-777</v>
          </cell>
          <cell r="BN119">
            <v>73309151.450000018</v>
          </cell>
          <cell r="BQ119">
            <v>13190231.08</v>
          </cell>
          <cell r="BR119">
            <v>25113471.09</v>
          </cell>
          <cell r="BV119">
            <v>1019875.8</v>
          </cell>
          <cell r="BW119">
            <v>21300239.170000002</v>
          </cell>
          <cell r="BZ119">
            <v>99181720.109999999</v>
          </cell>
          <cell r="CA119">
            <v>1019875.8</v>
          </cell>
          <cell r="CB119">
            <v>0</v>
          </cell>
          <cell r="CC119">
            <v>0</v>
          </cell>
          <cell r="CD119">
            <v>239365.55</v>
          </cell>
          <cell r="CF119">
            <v>-168159374.27000001</v>
          </cell>
          <cell r="CG119">
            <v>-168159374.27000001</v>
          </cell>
          <cell r="CH119">
            <v>139144059.55000001</v>
          </cell>
          <cell r="CI119">
            <v>29015314.719999999</v>
          </cell>
          <cell r="CJ119">
            <v>0</v>
          </cell>
          <cell r="CK119">
            <v>0</v>
          </cell>
          <cell r="CL119">
            <v>0</v>
          </cell>
        </row>
        <row r="120">
          <cell r="B120" t="str">
            <v>IDD01</v>
          </cell>
          <cell r="L120">
            <v>-155941026.06</v>
          </cell>
          <cell r="M120">
            <v>164862.34</v>
          </cell>
          <cell r="N120">
            <v>-1844808.21</v>
          </cell>
          <cell r="O120">
            <v>-9722189.6199999992</v>
          </cell>
          <cell r="P120">
            <v>7124128.8200000003</v>
          </cell>
          <cell r="Q120">
            <v>486381.55</v>
          </cell>
          <cell r="R120">
            <v>538794.5</v>
          </cell>
          <cell r="S120">
            <v>156117.04</v>
          </cell>
          <cell r="T120">
            <v>0</v>
          </cell>
          <cell r="U120">
            <v>7593935.5700000003</v>
          </cell>
          <cell r="V120">
            <v>19593633.649999999</v>
          </cell>
          <cell r="W120">
            <v>10454566.6</v>
          </cell>
          <cell r="X120">
            <v>1372360.23</v>
          </cell>
          <cell r="Y120">
            <v>-16669550.890000001</v>
          </cell>
          <cell r="Z120">
            <v>9779435.3000000007</v>
          </cell>
          <cell r="AC120">
            <v>-155713697</v>
          </cell>
          <cell r="AD120">
            <v>115358310.43000001</v>
          </cell>
          <cell r="AE120">
            <v>40292</v>
          </cell>
          <cell r="AF120">
            <v>10614170.01</v>
          </cell>
          <cell r="AG120">
            <v>348095</v>
          </cell>
          <cell r="AH120">
            <v>29728728.280000001</v>
          </cell>
          <cell r="AI120">
            <v>150062.75</v>
          </cell>
          <cell r="AJ120">
            <v>292469</v>
          </cell>
          <cell r="AK120">
            <v>52726249.729999997</v>
          </cell>
          <cell r="AL120">
            <v>861107.26</v>
          </cell>
          <cell r="AM120">
            <v>7341251.8700000001</v>
          </cell>
          <cell r="AN120">
            <v>9454490.3200000003</v>
          </cell>
          <cell r="AP120">
            <v>0</v>
          </cell>
          <cell r="AR120">
            <v>0</v>
          </cell>
          <cell r="AS120">
            <v>155533675.69</v>
          </cell>
          <cell r="AT120">
            <v>6708333.3399999999</v>
          </cell>
          <cell r="AU120">
            <v>-56540330.939999998</v>
          </cell>
          <cell r="AV120">
            <v>0</v>
          </cell>
          <cell r="AW120">
            <v>581988.96</v>
          </cell>
          <cell r="AX120">
            <v>13758254.039999999</v>
          </cell>
          <cell r="AZ120">
            <v>2692967</v>
          </cell>
          <cell r="BA120">
            <v>39183909.729999997</v>
          </cell>
          <cell r="BB120">
            <v>0</v>
          </cell>
          <cell r="BC120">
            <v>571746.73</v>
          </cell>
          <cell r="BD120">
            <v>0</v>
          </cell>
          <cell r="BN120">
            <v>19615785.039999999</v>
          </cell>
          <cell r="BQ120">
            <v>10100414.680000002</v>
          </cell>
          <cell r="BR120">
            <v>-3.0000001192092896E-2</v>
          </cell>
          <cell r="BV120">
            <v>-146249603.33999997</v>
          </cell>
          <cell r="BW120">
            <v>-7.4505805969238281E-9</v>
          </cell>
          <cell r="BZ120">
            <v>7341251.8700000001</v>
          </cell>
          <cell r="CA120">
            <v>-180021.31000000238</v>
          </cell>
          <cell r="CB120">
            <v>19593633.649999999</v>
          </cell>
          <cell r="CC120">
            <v>-9722189.6199999992</v>
          </cell>
          <cell r="CD120">
            <v>861107.26</v>
          </cell>
          <cell r="CF120">
            <v>115358310.43000001</v>
          </cell>
          <cell r="CG120">
            <v>115358310.43000001</v>
          </cell>
          <cell r="CH120">
            <v>0</v>
          </cell>
          <cell r="CI120">
            <v>0</v>
          </cell>
          <cell r="CJ120">
            <v>115358310.43000001</v>
          </cell>
          <cell r="CK120">
            <v>0</v>
          </cell>
          <cell r="CL120">
            <v>115358310.43000001</v>
          </cell>
        </row>
        <row r="121">
          <cell r="B121" t="str">
            <v>IDE01</v>
          </cell>
          <cell r="C121">
            <v>0</v>
          </cell>
          <cell r="E121">
            <v>-843975.48</v>
          </cell>
          <cell r="F121">
            <v>843975.48</v>
          </cell>
          <cell r="L121">
            <v>-590002.13</v>
          </cell>
          <cell r="M121">
            <v>69550</v>
          </cell>
          <cell r="N121">
            <v>-3794764.97</v>
          </cell>
          <cell r="O121">
            <v>3927444.85</v>
          </cell>
          <cell r="P121">
            <v>19109274.780000001</v>
          </cell>
          <cell r="Q121">
            <v>430472.55</v>
          </cell>
          <cell r="R121">
            <v>22851921.559999999</v>
          </cell>
          <cell r="S121">
            <v>39563.339999999997</v>
          </cell>
          <cell r="T121">
            <v>0</v>
          </cell>
          <cell r="U121">
            <v>1180004.2</v>
          </cell>
          <cell r="V121">
            <v>7854889.6200000001</v>
          </cell>
          <cell r="W121">
            <v>38528278.520000003</v>
          </cell>
          <cell r="X121">
            <v>561787.36</v>
          </cell>
          <cell r="Y121">
            <v>-16669550.890000001</v>
          </cell>
          <cell r="Z121">
            <v>337608.34</v>
          </cell>
          <cell r="AC121">
            <v>66767014.710000001</v>
          </cell>
          <cell r="AD121">
            <v>114133512.02</v>
          </cell>
          <cell r="AE121">
            <v>11333850.49</v>
          </cell>
          <cell r="AF121">
            <v>37750</v>
          </cell>
          <cell r="AG121">
            <v>14266360.16</v>
          </cell>
          <cell r="AH121">
            <v>358519.51</v>
          </cell>
          <cell r="AI121">
            <v>11374932.039999999</v>
          </cell>
          <cell r="AJ121">
            <v>18360365.309999999</v>
          </cell>
          <cell r="AK121">
            <v>122406611.20999999</v>
          </cell>
          <cell r="AM121">
            <v>14118114.84</v>
          </cell>
          <cell r="AN121">
            <v>5483062.1299999999</v>
          </cell>
          <cell r="AO121">
            <v>12371356.189999999</v>
          </cell>
          <cell r="AP121">
            <v>0</v>
          </cell>
          <cell r="AR121">
            <v>-2657982.15</v>
          </cell>
          <cell r="AS121">
            <v>72150420.989999995</v>
          </cell>
          <cell r="AU121">
            <v>-67517699.219999999</v>
          </cell>
          <cell r="AV121">
            <v>275955.87</v>
          </cell>
          <cell r="AW121">
            <v>6637571.9500000002</v>
          </cell>
          <cell r="AX121">
            <v>5794483.8600000003</v>
          </cell>
          <cell r="AZ121">
            <v>2622000</v>
          </cell>
          <cell r="BA121">
            <v>2462061.5099999998</v>
          </cell>
          <cell r="BE121">
            <v>0</v>
          </cell>
          <cell r="BF121">
            <v>-777</v>
          </cell>
          <cell r="BN121">
            <v>18411970.77</v>
          </cell>
          <cell r="BQ121">
            <v>446721.68</v>
          </cell>
          <cell r="BR121">
            <v>8.9999988675117493E-2</v>
          </cell>
          <cell r="BV121">
            <v>78549349.180000007</v>
          </cell>
          <cell r="BW121">
            <v>0</v>
          </cell>
          <cell r="BZ121">
            <v>133734688.98999999</v>
          </cell>
          <cell r="CA121">
            <v>66767014.710000001</v>
          </cell>
          <cell r="CB121">
            <v>7854889.6200000001</v>
          </cell>
          <cell r="CC121">
            <v>3927444.85</v>
          </cell>
          <cell r="CD121">
            <v>692979578.13999999</v>
          </cell>
          <cell r="CF121">
            <v>252198423.93000001</v>
          </cell>
          <cell r="CG121">
            <v>252198423.93000001</v>
          </cell>
          <cell r="CH121">
            <v>0</v>
          </cell>
          <cell r="CI121">
            <v>0</v>
          </cell>
          <cell r="CJ121">
            <v>252198423.93000001</v>
          </cell>
          <cell r="CK121">
            <v>0</v>
          </cell>
          <cell r="CL121">
            <v>252198423.93000001</v>
          </cell>
        </row>
        <row r="122">
          <cell r="B122" t="str">
            <v>IDE04</v>
          </cell>
          <cell r="C122">
            <v>-355094.14</v>
          </cell>
          <cell r="E122">
            <v>-2198504.86</v>
          </cell>
          <cell r="L122">
            <v>44740404.659999996</v>
          </cell>
          <cell r="M122">
            <v>-20707383.030000001</v>
          </cell>
          <cell r="N122">
            <v>-4525257.09</v>
          </cell>
          <cell r="O122">
            <v>2419154.44</v>
          </cell>
          <cell r="P122">
            <v>17463955.829999998</v>
          </cell>
          <cell r="Q122">
            <v>11011239.58</v>
          </cell>
          <cell r="R122">
            <v>41414766.030000001</v>
          </cell>
          <cell r="S122">
            <v>32796203.09</v>
          </cell>
          <cell r="V122">
            <v>1812298.63</v>
          </cell>
          <cell r="W122">
            <v>45653341.18</v>
          </cell>
          <cell r="X122">
            <v>24223822.379999999</v>
          </cell>
          <cell r="Z122">
            <v>54159.89</v>
          </cell>
          <cell r="AC122">
            <v>27255041.120000001</v>
          </cell>
          <cell r="AD122">
            <v>89742968.090000004</v>
          </cell>
          <cell r="AE122">
            <v>22154428.579999998</v>
          </cell>
          <cell r="AF122">
            <v>83671</v>
          </cell>
          <cell r="AG122">
            <v>29218631.050000001</v>
          </cell>
          <cell r="AH122">
            <v>1052519.98</v>
          </cell>
          <cell r="AI122">
            <v>19931688.5</v>
          </cell>
          <cell r="AJ122">
            <v>37019842.530000001</v>
          </cell>
          <cell r="AK122">
            <v>89446160.819999993</v>
          </cell>
          <cell r="AL122">
            <v>1040164.95</v>
          </cell>
          <cell r="AM122">
            <v>17258249.91</v>
          </cell>
          <cell r="AN122">
            <v>14328272.859999999</v>
          </cell>
          <cell r="AO122">
            <v>-2729160.11</v>
          </cell>
          <cell r="AP122">
            <v>28504646.539999999</v>
          </cell>
          <cell r="AR122">
            <v>-2926194.17</v>
          </cell>
          <cell r="AS122">
            <v>77606152.120000005</v>
          </cell>
          <cell r="AU122">
            <v>-31472483.579999998</v>
          </cell>
          <cell r="AV122">
            <v>0</v>
          </cell>
          <cell r="AW122">
            <v>782211.7</v>
          </cell>
          <cell r="AX122">
            <v>-2241353.7999999998</v>
          </cell>
          <cell r="AZ122">
            <v>3649164</v>
          </cell>
          <cell r="BA122">
            <v>2021229.41</v>
          </cell>
          <cell r="BN122">
            <v>-4.6566128730773926E-9</v>
          </cell>
          <cell r="BQ122">
            <v>54159.89</v>
          </cell>
          <cell r="BR122">
            <v>78345941.659999996</v>
          </cell>
          <cell r="BV122">
            <v>31486494.190000001</v>
          </cell>
          <cell r="BW122">
            <v>74679957.950000003</v>
          </cell>
          <cell r="BZ122">
            <v>121329490.86</v>
          </cell>
          <cell r="CA122">
            <v>27255041.120000001</v>
          </cell>
          <cell r="CB122">
            <v>1812298.63</v>
          </cell>
          <cell r="CC122">
            <v>2419154.44</v>
          </cell>
          <cell r="CD122">
            <v>1074367643.26</v>
          </cell>
          <cell r="CF122">
            <v>239396768.94</v>
          </cell>
          <cell r="CG122">
            <v>239396768.94</v>
          </cell>
          <cell r="CH122">
            <v>0</v>
          </cell>
          <cell r="CI122">
            <v>0</v>
          </cell>
          <cell r="CJ122">
            <v>239396768.94</v>
          </cell>
          <cell r="CK122">
            <v>0</v>
          </cell>
          <cell r="CL122">
            <v>239396768.94</v>
          </cell>
        </row>
        <row r="123">
          <cell r="B123" t="str">
            <v>IDE05</v>
          </cell>
          <cell r="C123">
            <v>-937171.78</v>
          </cell>
          <cell r="E123">
            <v>-3605098.74</v>
          </cell>
          <cell r="L123">
            <v>-172388867.47</v>
          </cell>
          <cell r="M123">
            <v>-5750400.1799999997</v>
          </cell>
          <cell r="N123">
            <v>-7013705.5099999998</v>
          </cell>
          <cell r="O123">
            <v>1098519.5900000001</v>
          </cell>
          <cell r="P123">
            <v>916332</v>
          </cell>
          <cell r="Q123">
            <v>42835291.719999999</v>
          </cell>
          <cell r="S123">
            <v>4739119.68</v>
          </cell>
          <cell r="T123">
            <v>0</v>
          </cell>
          <cell r="U123">
            <v>1524321.21</v>
          </cell>
          <cell r="V123">
            <v>4052000</v>
          </cell>
          <cell r="W123">
            <v>1249851.67</v>
          </cell>
          <cell r="X123">
            <v>59607253.539999999</v>
          </cell>
          <cell r="Z123">
            <v>15114500.18</v>
          </cell>
          <cell r="AC123">
            <v>70786929</v>
          </cell>
          <cell r="AD123">
            <v>70882027.299999997</v>
          </cell>
          <cell r="AE123">
            <v>88714159.670000002</v>
          </cell>
          <cell r="AF123">
            <v>7461004.1900000004</v>
          </cell>
          <cell r="AG123">
            <v>207244406.53999999</v>
          </cell>
          <cell r="AH123">
            <v>35759536.049999997</v>
          </cell>
          <cell r="AI123">
            <v>136254269.56999999</v>
          </cell>
          <cell r="AJ123">
            <v>450186.75</v>
          </cell>
          <cell r="AK123">
            <v>292469</v>
          </cell>
          <cell r="AL123">
            <v>401563859.42000002</v>
          </cell>
          <cell r="AM123">
            <v>13774883.970000001</v>
          </cell>
          <cell r="AN123">
            <v>11962296.82</v>
          </cell>
          <cell r="AO123">
            <v>24079299.920000002</v>
          </cell>
          <cell r="AP123">
            <v>-451959492.35000002</v>
          </cell>
          <cell r="AR123">
            <v>0</v>
          </cell>
          <cell r="AS123">
            <v>249391055.22999999</v>
          </cell>
          <cell r="AT123">
            <v>0</v>
          </cell>
          <cell r="AU123">
            <v>175052559.99000001</v>
          </cell>
          <cell r="AV123">
            <v>11066593.66</v>
          </cell>
          <cell r="AW123">
            <v>458308.49</v>
          </cell>
          <cell r="AX123">
            <v>0</v>
          </cell>
          <cell r="AZ123">
            <v>3855572</v>
          </cell>
          <cell r="BA123">
            <v>4888912.79</v>
          </cell>
          <cell r="BE123">
            <v>0</v>
          </cell>
          <cell r="BF123">
            <v>-777</v>
          </cell>
          <cell r="BG123">
            <v>-777</v>
          </cell>
          <cell r="BN123">
            <v>9.9999979138374329E-3</v>
          </cell>
          <cell r="BQ123">
            <v>15114500.18</v>
          </cell>
          <cell r="BR123">
            <v>45232519.220000029</v>
          </cell>
          <cell r="BV123">
            <v>75937448.590000004</v>
          </cell>
          <cell r="BW123">
            <v>1222830.78</v>
          </cell>
          <cell r="BZ123">
            <v>96619208.090000004</v>
          </cell>
          <cell r="CA123">
            <v>70786929</v>
          </cell>
          <cell r="CB123">
            <v>4052000</v>
          </cell>
          <cell r="CC123">
            <v>1098519.5900000001</v>
          </cell>
          <cell r="CD123">
            <v>1182598610.3200002</v>
          </cell>
          <cell r="CF123">
            <v>43220540.240000002</v>
          </cell>
          <cell r="CG123">
            <v>43220540.240000002</v>
          </cell>
          <cell r="CH123">
            <v>0</v>
          </cell>
          <cell r="CI123">
            <v>0</v>
          </cell>
          <cell r="CJ123">
            <v>43220540.239999995</v>
          </cell>
          <cell r="CK123">
            <v>0</v>
          </cell>
          <cell r="CL123">
            <v>43220540.239999995</v>
          </cell>
        </row>
        <row r="124">
          <cell r="B124" t="str">
            <v>IDE08</v>
          </cell>
          <cell r="C124">
            <v>-7456571.1900000004</v>
          </cell>
          <cell r="E124">
            <v>-3261053.62</v>
          </cell>
          <cell r="F124">
            <v>31050</v>
          </cell>
          <cell r="J124">
            <v>39474.589999999997</v>
          </cell>
          <cell r="L124">
            <v>-148991146.59999999</v>
          </cell>
          <cell r="M124">
            <v>617821.6</v>
          </cell>
          <cell r="N124">
            <v>-6693432.8200000003</v>
          </cell>
          <cell r="O124">
            <v>88275</v>
          </cell>
          <cell r="P124">
            <v>6231849.8899999997</v>
          </cell>
          <cell r="Q124">
            <v>116769767.14</v>
          </cell>
          <cell r="R124">
            <v>2824175.93</v>
          </cell>
          <cell r="S124">
            <v>2631220.2200000002</v>
          </cell>
          <cell r="T124">
            <v>0</v>
          </cell>
          <cell r="U124">
            <v>7700218.8300000001</v>
          </cell>
          <cell r="V124">
            <v>76290.02</v>
          </cell>
          <cell r="W124">
            <v>24661852.760000002</v>
          </cell>
          <cell r="X124">
            <v>44897466.439999998</v>
          </cell>
          <cell r="Y124">
            <v>5140254.4400000004</v>
          </cell>
          <cell r="Z124">
            <v>-3249041.82</v>
          </cell>
          <cell r="AC124">
            <v>758700.02</v>
          </cell>
          <cell r="AD124">
            <v>42914819.659999996</v>
          </cell>
          <cell r="AE124">
            <v>56486550.460000001</v>
          </cell>
          <cell r="AF124">
            <v>48085254.780000001</v>
          </cell>
          <cell r="AH124">
            <v>42590871.229999997</v>
          </cell>
          <cell r="AI124">
            <v>390767074.32999998</v>
          </cell>
          <cell r="AJ124">
            <v>34980787.600000001</v>
          </cell>
          <cell r="AK124">
            <v>58295784.880000003</v>
          </cell>
          <cell r="AL124">
            <v>712327172.95000005</v>
          </cell>
          <cell r="AM124">
            <v>1509153</v>
          </cell>
          <cell r="AN124">
            <v>15869648.09</v>
          </cell>
          <cell r="AO124">
            <v>26273087.210000001</v>
          </cell>
          <cell r="AR124">
            <v>0</v>
          </cell>
          <cell r="AS124">
            <v>218374084.16</v>
          </cell>
          <cell r="AT124">
            <v>0</v>
          </cell>
          <cell r="AU124">
            <v>370209.36</v>
          </cell>
          <cell r="AV124">
            <v>-6772577.96</v>
          </cell>
          <cell r="AW124">
            <v>0</v>
          </cell>
          <cell r="AX124">
            <v>-5837330.79</v>
          </cell>
          <cell r="AZ124">
            <v>50151000</v>
          </cell>
          <cell r="BA124">
            <v>49807.69</v>
          </cell>
          <cell r="BC124">
            <v>571746.73</v>
          </cell>
          <cell r="BN124">
            <v>71999138.659999996</v>
          </cell>
          <cell r="BQ124">
            <v>4.6566128730773926E-10</v>
          </cell>
          <cell r="BR124">
            <v>128334187.94</v>
          </cell>
          <cell r="BV124">
            <v>993789.63</v>
          </cell>
          <cell r="BW124">
            <v>-320875575.75999999</v>
          </cell>
          <cell r="BZ124">
            <v>58784467.75</v>
          </cell>
          <cell r="CA124">
            <v>758700.02</v>
          </cell>
          <cell r="CB124">
            <v>76290.02</v>
          </cell>
          <cell r="CC124">
            <v>88275</v>
          </cell>
          <cell r="CD124">
            <v>236405938.57999998</v>
          </cell>
          <cell r="CF124">
            <v>103286038.83</v>
          </cell>
          <cell r="CG124">
            <v>103286038.83</v>
          </cell>
          <cell r="CH124">
            <v>0</v>
          </cell>
          <cell r="CI124">
            <v>0</v>
          </cell>
          <cell r="CJ124">
            <v>90676130.079999998</v>
          </cell>
          <cell r="CK124">
            <v>0</v>
          </cell>
          <cell r="CL124">
            <v>90676130.079999998</v>
          </cell>
        </row>
        <row r="125">
          <cell r="B125" t="str">
            <v>IDE10</v>
          </cell>
          <cell r="C125">
            <v>-4490870.3499999996</v>
          </cell>
          <cell r="E125">
            <v>-5229488.26</v>
          </cell>
          <cell r="F125">
            <v>894278.05</v>
          </cell>
          <cell r="J125">
            <v>1851</v>
          </cell>
          <cell r="L125">
            <v>-21520210.260000002</v>
          </cell>
          <cell r="M125">
            <v>4956881.54</v>
          </cell>
          <cell r="N125">
            <v>-10277545.09</v>
          </cell>
          <cell r="O125">
            <v>2775057.44</v>
          </cell>
          <cell r="P125">
            <v>1186975</v>
          </cell>
          <cell r="Q125">
            <v>46761323.350000001</v>
          </cell>
          <cell r="R125">
            <v>574910.02</v>
          </cell>
          <cell r="S125">
            <v>28997.01</v>
          </cell>
          <cell r="T125">
            <v>0</v>
          </cell>
          <cell r="U125">
            <v>2216742.39</v>
          </cell>
          <cell r="V125">
            <v>1084146.8700000001</v>
          </cell>
          <cell r="W125">
            <v>1654407.67</v>
          </cell>
          <cell r="X125">
            <v>80875182.260000005</v>
          </cell>
          <cell r="Y125">
            <v>1606025.63</v>
          </cell>
          <cell r="Z125">
            <v>66916.14</v>
          </cell>
          <cell r="AC125">
            <v>618433.94999999995</v>
          </cell>
          <cell r="AD125">
            <v>14487032.51</v>
          </cell>
          <cell r="AE125">
            <v>126939639.19</v>
          </cell>
          <cell r="AF125">
            <v>25647276.59</v>
          </cell>
          <cell r="AG125">
            <v>269772264.31999999</v>
          </cell>
          <cell r="AH125">
            <v>751451</v>
          </cell>
          <cell r="AI125">
            <v>177102433.72</v>
          </cell>
          <cell r="AJ125">
            <v>600249.5</v>
          </cell>
          <cell r="AK125">
            <v>1089049</v>
          </cell>
          <cell r="AL125">
            <v>519151588.57999998</v>
          </cell>
          <cell r="AM125">
            <v>816723.05</v>
          </cell>
          <cell r="AN125">
            <v>2821204.34</v>
          </cell>
          <cell r="AO125">
            <v>32074340.710000001</v>
          </cell>
          <cell r="AR125">
            <v>0</v>
          </cell>
          <cell r="AS125">
            <v>0</v>
          </cell>
          <cell r="AT125">
            <v>0</v>
          </cell>
          <cell r="AU125">
            <v>-40521042.939999998</v>
          </cell>
          <cell r="AV125">
            <v>13276669.26</v>
          </cell>
          <cell r="AX125">
            <v>13920</v>
          </cell>
          <cell r="AZ125">
            <v>5482636</v>
          </cell>
          <cell r="BA125">
            <v>6538830.1399999997</v>
          </cell>
          <cell r="BF125">
            <v>0</v>
          </cell>
          <cell r="BG125">
            <v>-777</v>
          </cell>
          <cell r="BN125">
            <v>-100024630.39000002</v>
          </cell>
          <cell r="BQ125">
            <v>97764.15</v>
          </cell>
          <cell r="BR125">
            <v>139514931.02000001</v>
          </cell>
          <cell r="BV125">
            <v>618433.94999999995</v>
          </cell>
          <cell r="BW125">
            <v>95428231.780000001</v>
          </cell>
          <cell r="BZ125">
            <v>-2.9802322387695313E-8</v>
          </cell>
          <cell r="CA125">
            <v>618433.94999999995</v>
          </cell>
          <cell r="CB125">
            <v>0</v>
          </cell>
          <cell r="CC125">
            <v>0</v>
          </cell>
          <cell r="CD125">
            <v>477605049.95999992</v>
          </cell>
          <cell r="CF125">
            <v>25647276.59</v>
          </cell>
          <cell r="CG125">
            <v>25647276.59</v>
          </cell>
          <cell r="CH125">
            <v>0</v>
          </cell>
          <cell r="CI125">
            <v>0</v>
          </cell>
          <cell r="CJ125">
            <v>25661196.59</v>
          </cell>
          <cell r="CK125">
            <v>0</v>
          </cell>
          <cell r="CL125">
            <v>25661196.59</v>
          </cell>
        </row>
        <row r="126">
          <cell r="B126" t="str">
            <v>IDE11</v>
          </cell>
          <cell r="C126">
            <v>-8675231.1099999994</v>
          </cell>
          <cell r="E126">
            <v>-2487288.73</v>
          </cell>
          <cell r="F126">
            <v>366461</v>
          </cell>
          <cell r="G126">
            <v>111149.65</v>
          </cell>
          <cell r="J126">
            <v>9358</v>
          </cell>
          <cell r="M126">
            <v>46535.47</v>
          </cell>
          <cell r="N126">
            <v>-13584408.93</v>
          </cell>
          <cell r="O126">
            <v>20000</v>
          </cell>
          <cell r="P126">
            <v>8205772.2800000003</v>
          </cell>
          <cell r="Q126">
            <v>7295519.7199999997</v>
          </cell>
          <cell r="R126">
            <v>958232.43</v>
          </cell>
          <cell r="S126">
            <v>1196521.24</v>
          </cell>
          <cell r="T126">
            <v>23757814.59</v>
          </cell>
          <cell r="V126">
            <v>40000</v>
          </cell>
          <cell r="W126">
            <v>32872740.359999999</v>
          </cell>
          <cell r="X126">
            <v>19534134.199999999</v>
          </cell>
          <cell r="Y126">
            <v>833974.31</v>
          </cell>
          <cell r="Z126">
            <v>761.95</v>
          </cell>
          <cell r="AC126">
            <v>32500</v>
          </cell>
          <cell r="AD126">
            <v>54641737.670000002</v>
          </cell>
          <cell r="AE126">
            <v>137637748.44999999</v>
          </cell>
          <cell r="AF126">
            <v>49323246.399999999</v>
          </cell>
          <cell r="AG126">
            <v>0</v>
          </cell>
          <cell r="AH126">
            <v>31953369.149999999</v>
          </cell>
          <cell r="AI126">
            <v>508739839.35000002</v>
          </cell>
          <cell r="AJ126">
            <v>45938329.700000003</v>
          </cell>
          <cell r="AK126">
            <v>77515495.290000007</v>
          </cell>
          <cell r="AL126">
            <v>921528529.50999999</v>
          </cell>
          <cell r="AM126">
            <v>1189958.1499999999</v>
          </cell>
          <cell r="AN126">
            <v>6335924.1900000004</v>
          </cell>
          <cell r="AO126">
            <v>19841546.25</v>
          </cell>
          <cell r="AS126">
            <v>0</v>
          </cell>
          <cell r="AT126">
            <v>0</v>
          </cell>
          <cell r="AU126">
            <v>1133474.8500000001</v>
          </cell>
          <cell r="AV126">
            <v>669199.96</v>
          </cell>
          <cell r="AX126">
            <v>67157022.390000001</v>
          </cell>
          <cell r="AZ126">
            <v>68929556</v>
          </cell>
          <cell r="BA126">
            <v>-93986676.310000002</v>
          </cell>
          <cell r="BN126">
            <v>112790113.73</v>
          </cell>
          <cell r="BQ126">
            <v>47297.42</v>
          </cell>
          <cell r="BR126">
            <v>123465670.89</v>
          </cell>
          <cell r="BV126">
            <v>458961</v>
          </cell>
          <cell r="BW126">
            <v>23497098.219999999</v>
          </cell>
          <cell r="BZ126">
            <v>54641737.670000002</v>
          </cell>
          <cell r="CA126">
            <v>32500</v>
          </cell>
          <cell r="CB126">
            <v>40000</v>
          </cell>
          <cell r="CC126">
            <v>20000</v>
          </cell>
          <cell r="CD126">
            <v>486153667.92999995</v>
          </cell>
          <cell r="CF126">
            <v>31953369.149999999</v>
          </cell>
          <cell r="CG126">
            <v>31953369.149999999</v>
          </cell>
          <cell r="CH126">
            <v>0</v>
          </cell>
          <cell r="CI126">
            <v>0</v>
          </cell>
          <cell r="CJ126">
            <v>31953369.149999999</v>
          </cell>
          <cell r="CK126">
            <v>0</v>
          </cell>
          <cell r="CL126">
            <v>31953369.149999999</v>
          </cell>
        </row>
        <row r="127">
          <cell r="B127" t="str">
            <v>IDE12</v>
          </cell>
          <cell r="E127">
            <v>-590452.09</v>
          </cell>
          <cell r="F127">
            <v>31050</v>
          </cell>
          <cell r="J127">
            <v>55026</v>
          </cell>
          <cell r="L127">
            <v>-1144584.81</v>
          </cell>
          <cell r="M127">
            <v>170500</v>
          </cell>
          <cell r="N127">
            <v>-77607656.180000007</v>
          </cell>
          <cell r="O127">
            <v>102987.5</v>
          </cell>
          <cell r="P127">
            <v>1457702</v>
          </cell>
          <cell r="Q127">
            <v>4129521.33</v>
          </cell>
          <cell r="R127">
            <v>5689426.4699999997</v>
          </cell>
          <cell r="S127">
            <v>182000</v>
          </cell>
          <cell r="T127">
            <v>0</v>
          </cell>
          <cell r="U127">
            <v>2289169.48</v>
          </cell>
          <cell r="V127">
            <v>92821.69</v>
          </cell>
          <cell r="W127">
            <v>2059050.67</v>
          </cell>
          <cell r="X127">
            <v>4643759.57</v>
          </cell>
          <cell r="Y127">
            <v>8457488.7599999998</v>
          </cell>
          <cell r="Z127">
            <v>1321050</v>
          </cell>
          <cell r="AC127">
            <v>30000000</v>
          </cell>
          <cell r="AD127">
            <v>17208256.27</v>
          </cell>
          <cell r="AE127">
            <v>63315015.789999999</v>
          </cell>
          <cell r="AF127">
            <v>64937339.420000002</v>
          </cell>
          <cell r="AG127">
            <v>87348148.75</v>
          </cell>
          <cell r="AH127">
            <v>81896485.170000002</v>
          </cell>
          <cell r="AI127">
            <v>106853168.98</v>
          </cell>
          <cell r="AJ127">
            <v>750312.25</v>
          </cell>
          <cell r="AK127">
            <v>1089049</v>
          </cell>
          <cell r="AL127">
            <v>831515430.5</v>
          </cell>
          <cell r="AM127">
            <v>1421701</v>
          </cell>
          <cell r="AN127">
            <v>2063517.01</v>
          </cell>
          <cell r="AO127">
            <v>30846720.780000001</v>
          </cell>
          <cell r="AR127">
            <v>0</v>
          </cell>
          <cell r="AS127">
            <v>0</v>
          </cell>
          <cell r="AT127">
            <v>0</v>
          </cell>
          <cell r="AU127">
            <v>3907624.62</v>
          </cell>
          <cell r="AV127">
            <v>50306158.869999997</v>
          </cell>
          <cell r="AW127">
            <v>1801435.74</v>
          </cell>
          <cell r="AX127">
            <v>45765950.479999997</v>
          </cell>
          <cell r="AY127">
            <v>0</v>
          </cell>
          <cell r="AZ127">
            <v>6411522</v>
          </cell>
          <cell r="BA127">
            <v>-54539231.380000003</v>
          </cell>
          <cell r="BB127">
            <v>9001738.5299999993</v>
          </cell>
          <cell r="BG127">
            <v>0</v>
          </cell>
          <cell r="BN127">
            <v>131140633.3</v>
          </cell>
          <cell r="BQ127">
            <v>273.24</v>
          </cell>
          <cell r="BR127">
            <v>1801780.7</v>
          </cell>
          <cell r="BV127">
            <v>30000000</v>
          </cell>
          <cell r="BW127">
            <v>105301018.76000001</v>
          </cell>
          <cell r="BZ127">
            <v>146833824.59</v>
          </cell>
          <cell r="CA127">
            <v>30000000</v>
          </cell>
          <cell r="CB127">
            <v>0</v>
          </cell>
          <cell r="CC127">
            <v>0</v>
          </cell>
          <cell r="CD127">
            <v>7669601.1699999999</v>
          </cell>
          <cell r="CF127">
            <v>-82475092.629999995</v>
          </cell>
          <cell r="CG127">
            <v>-82475092.629999995</v>
          </cell>
          <cell r="CH127">
            <v>58804078.140000001</v>
          </cell>
          <cell r="CI127">
            <v>23671014.489999998</v>
          </cell>
          <cell r="CJ127">
            <v>0</v>
          </cell>
          <cell r="CK127">
            <v>0</v>
          </cell>
          <cell r="CL127">
            <v>0</v>
          </cell>
        </row>
        <row r="128">
          <cell r="B128" t="str">
            <v>IDE13</v>
          </cell>
          <cell r="F128">
            <v>193388.89</v>
          </cell>
          <cell r="J128">
            <v>60091</v>
          </cell>
          <cell r="M128">
            <v>-49866059.890000001</v>
          </cell>
          <cell r="N128">
            <v>-20561049.280000001</v>
          </cell>
          <cell r="O128">
            <v>1226282.57</v>
          </cell>
          <cell r="P128">
            <v>10410545.289999999</v>
          </cell>
          <cell r="Q128">
            <v>187854.98</v>
          </cell>
          <cell r="R128">
            <v>17752387.760000002</v>
          </cell>
          <cell r="S128">
            <v>3779627.88</v>
          </cell>
          <cell r="T128">
            <v>31866187.629999999</v>
          </cell>
          <cell r="U128">
            <v>9500</v>
          </cell>
          <cell r="V128">
            <v>5222574.72</v>
          </cell>
          <cell r="W128">
            <v>44072435.140000001</v>
          </cell>
          <cell r="X128">
            <v>165536.10999999999</v>
          </cell>
          <cell r="Y128">
            <v>6293246.1699999999</v>
          </cell>
          <cell r="Z128">
            <v>2726333.33</v>
          </cell>
          <cell r="AC128">
            <v>-6448857.3099999996</v>
          </cell>
          <cell r="AD128">
            <v>10552089.869999999</v>
          </cell>
          <cell r="AE128">
            <v>41976358.189999998</v>
          </cell>
          <cell r="AF128">
            <v>44297566.219999999</v>
          </cell>
          <cell r="AG128">
            <v>59101442.280000001</v>
          </cell>
          <cell r="AH128">
            <v>109116964.01000001</v>
          </cell>
          <cell r="AI128">
            <v>143879443.28</v>
          </cell>
          <cell r="AJ128">
            <v>56729745.659999996</v>
          </cell>
          <cell r="AK128">
            <v>97290483.459999993</v>
          </cell>
          <cell r="AL128">
            <v>191342127.94999999</v>
          </cell>
          <cell r="AM128">
            <v>1843486.45</v>
          </cell>
          <cell r="AN128">
            <v>4286821.54</v>
          </cell>
          <cell r="AO128">
            <v>8762455.4499999993</v>
          </cell>
          <cell r="AP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1858970.71</v>
          </cell>
          <cell r="AV128">
            <v>22874874.039999999</v>
          </cell>
          <cell r="AW128">
            <v>-109586796.67</v>
          </cell>
          <cell r="AX128">
            <v>2170878.9300000002</v>
          </cell>
          <cell r="AZ128">
            <v>94405857</v>
          </cell>
          <cell r="BA128">
            <v>-2524270.02</v>
          </cell>
          <cell r="BN128">
            <v>62690080.039999999</v>
          </cell>
          <cell r="BO128">
            <v>0</v>
          </cell>
          <cell r="BQ128">
            <v>2726333.33</v>
          </cell>
          <cell r="BR128">
            <v>0</v>
          </cell>
          <cell r="BV128">
            <v>-1.9999999552965164E-2</v>
          </cell>
          <cell r="BW128">
            <v>1414502.72</v>
          </cell>
          <cell r="BZ128">
            <v>153414530.23000002</v>
          </cell>
          <cell r="CA128">
            <v>-6448857.3099999996</v>
          </cell>
          <cell r="CB128">
            <v>5222574.72</v>
          </cell>
          <cell r="CC128">
            <v>1226282.57</v>
          </cell>
          <cell r="CD128">
            <v>471238046.27999997</v>
          </cell>
          <cell r="CF128">
            <v>55626505.210000001</v>
          </cell>
          <cell r="CG128">
            <v>55626505.210000001</v>
          </cell>
          <cell r="CH128">
            <v>35001268.380000003</v>
          </cell>
          <cell r="CI128">
            <v>18961695.550000001</v>
          </cell>
          <cell r="CJ128">
            <v>2672.4700000137091</v>
          </cell>
          <cell r="CK128">
            <v>0</v>
          </cell>
          <cell r="CL128">
            <v>2672.4700000137091</v>
          </cell>
        </row>
        <row r="129">
          <cell r="B129" t="str">
            <v>IDE15</v>
          </cell>
          <cell r="E129">
            <v>-990452.09</v>
          </cell>
          <cell r="F129">
            <v>366461</v>
          </cell>
          <cell r="G129">
            <v>88150</v>
          </cell>
          <cell r="J129">
            <v>147797.41</v>
          </cell>
          <cell r="M129">
            <v>-1619455.5</v>
          </cell>
          <cell r="N129">
            <v>-23487790.09</v>
          </cell>
          <cell r="O129">
            <v>291</v>
          </cell>
          <cell r="P129">
            <v>1895507</v>
          </cell>
          <cell r="Q129">
            <v>344584.03</v>
          </cell>
          <cell r="R129">
            <v>14627343.66</v>
          </cell>
          <cell r="S129">
            <v>36400</v>
          </cell>
          <cell r="T129">
            <v>46975625.920000002</v>
          </cell>
          <cell r="U129">
            <v>0</v>
          </cell>
          <cell r="V129">
            <v>74509.179999999993</v>
          </cell>
          <cell r="W129">
            <v>2463672.67</v>
          </cell>
          <cell r="X129">
            <v>233439.25</v>
          </cell>
          <cell r="Y129">
            <v>40189400.369999997</v>
          </cell>
          <cell r="Z129">
            <v>749436.54</v>
          </cell>
          <cell r="AC129">
            <v>343854.06</v>
          </cell>
          <cell r="AD129">
            <v>8487069.5199999996</v>
          </cell>
          <cell r="AE129">
            <v>138032603.25999999</v>
          </cell>
          <cell r="AF129">
            <v>4985402.8899999997</v>
          </cell>
          <cell r="AG129">
            <v>7550823.0199999996</v>
          </cell>
          <cell r="AH129">
            <v>23491433.68</v>
          </cell>
          <cell r="AI129">
            <v>31284436.98</v>
          </cell>
          <cell r="AJ129">
            <v>831258.03</v>
          </cell>
          <cell r="AK129">
            <v>4543421.18</v>
          </cell>
          <cell r="AL129">
            <v>13461474.85</v>
          </cell>
          <cell r="AM129">
            <v>2126691.48</v>
          </cell>
          <cell r="AN129">
            <v>5469150.25</v>
          </cell>
          <cell r="AO129">
            <v>36726265.619999997</v>
          </cell>
          <cell r="AP129">
            <v>0</v>
          </cell>
          <cell r="AR129">
            <v>-4739516.83</v>
          </cell>
          <cell r="AS129">
            <v>0</v>
          </cell>
          <cell r="AT129">
            <v>130218080.55</v>
          </cell>
          <cell r="AU129">
            <v>15238.93</v>
          </cell>
          <cell r="AV129">
            <v>5114694.74</v>
          </cell>
          <cell r="AW129">
            <v>7477817.2699999996</v>
          </cell>
          <cell r="AX129">
            <v>8341711.9100000001</v>
          </cell>
          <cell r="BA129">
            <v>-8919735.1899999995</v>
          </cell>
          <cell r="BB129">
            <v>10738577.289999999</v>
          </cell>
          <cell r="BD129">
            <v>0</v>
          </cell>
          <cell r="BN129">
            <v>1986849.67</v>
          </cell>
          <cell r="BQ129">
            <v>13461474.85</v>
          </cell>
          <cell r="BR129">
            <v>1158622.28</v>
          </cell>
          <cell r="BV129">
            <v>566451.65</v>
          </cell>
          <cell r="BW129">
            <v>1071435.03</v>
          </cell>
          <cell r="BZ129">
            <v>28476836.57</v>
          </cell>
          <cell r="CA129">
            <v>343854.06</v>
          </cell>
          <cell r="CB129">
            <v>74509.179999999993</v>
          </cell>
          <cell r="CC129">
            <v>291</v>
          </cell>
          <cell r="CD129">
            <v>308799373.18000001</v>
          </cell>
          <cell r="CF129">
            <v>125478563.72</v>
          </cell>
          <cell r="CG129">
            <v>-4739516.83</v>
          </cell>
          <cell r="CH129">
            <v>0</v>
          </cell>
          <cell r="CI129">
            <v>0</v>
          </cell>
          <cell r="CJ129">
            <v>-4739516.8299999982</v>
          </cell>
          <cell r="CK129">
            <v>0</v>
          </cell>
          <cell r="CL129">
            <v>125478563.72</v>
          </cell>
        </row>
        <row r="130">
          <cell r="B130" t="str">
            <v>IDE20</v>
          </cell>
          <cell r="F130">
            <v>366461</v>
          </cell>
          <cell r="M130">
            <v>177262.59</v>
          </cell>
          <cell r="N130">
            <v>-28047997.280000001</v>
          </cell>
          <cell r="O130">
            <v>139606.51</v>
          </cell>
          <cell r="P130">
            <v>12446870.140000001</v>
          </cell>
          <cell r="Q130">
            <v>344584.03</v>
          </cell>
          <cell r="R130">
            <v>2467346.31</v>
          </cell>
          <cell r="S130">
            <v>505560.52</v>
          </cell>
          <cell r="T130">
            <v>100593346.73</v>
          </cell>
          <cell r="U130">
            <v>3075719.96</v>
          </cell>
          <cell r="V130">
            <v>1448161.53</v>
          </cell>
          <cell r="W130">
            <v>50339541.420000002</v>
          </cell>
          <cell r="X130">
            <v>233439.25</v>
          </cell>
          <cell r="Y130">
            <v>3644466.77</v>
          </cell>
          <cell r="Z130">
            <v>2636480.29</v>
          </cell>
          <cell r="AC130">
            <v>1529531.95</v>
          </cell>
          <cell r="AD130">
            <v>10457054.07</v>
          </cell>
          <cell r="AE130">
            <v>51831518.520000003</v>
          </cell>
          <cell r="AF130">
            <v>29264960</v>
          </cell>
          <cell r="AG130">
            <v>40720755.990000002</v>
          </cell>
          <cell r="AH130">
            <v>29324556.449999999</v>
          </cell>
          <cell r="AI130">
            <v>37590987.509999998</v>
          </cell>
          <cell r="AJ130">
            <v>68268031.209999993</v>
          </cell>
          <cell r="AK130">
            <v>118904095.93000001</v>
          </cell>
          <cell r="AL130">
            <v>272778065.16000003</v>
          </cell>
          <cell r="AM130">
            <v>4505936.2</v>
          </cell>
          <cell r="AN130">
            <v>5527588.5499999998</v>
          </cell>
          <cell r="AO130">
            <v>7071817.4800000004</v>
          </cell>
          <cell r="AQ130">
            <v>19142.419999999998</v>
          </cell>
          <cell r="AR130">
            <v>-4739516.83</v>
          </cell>
          <cell r="AS130">
            <v>0</v>
          </cell>
          <cell r="AT130">
            <v>0</v>
          </cell>
          <cell r="AU130">
            <v>2574162.2599999998</v>
          </cell>
          <cell r="AV130">
            <v>30525230.829999998</v>
          </cell>
          <cell r="AW130">
            <v>-4095607.39</v>
          </cell>
          <cell r="AX130">
            <v>-5343441.57</v>
          </cell>
          <cell r="AY130">
            <v>-3275997.94</v>
          </cell>
          <cell r="AZ130">
            <v>-4396538.4000000004</v>
          </cell>
          <cell r="BA130">
            <v>7369.91</v>
          </cell>
          <cell r="BB130">
            <v>6565.09</v>
          </cell>
          <cell r="BN130">
            <v>614477.79</v>
          </cell>
          <cell r="BQ130">
            <v>3345010.91</v>
          </cell>
          <cell r="BR130">
            <v>630336.52</v>
          </cell>
          <cell r="BV130">
            <v>1669138.46</v>
          </cell>
          <cell r="BW130">
            <v>458961</v>
          </cell>
          <cell r="BZ130">
            <v>58589516.100000009</v>
          </cell>
          <cell r="CA130">
            <v>1529531.95</v>
          </cell>
          <cell r="CB130">
            <v>0</v>
          </cell>
          <cell r="CC130">
            <v>139606.51</v>
          </cell>
          <cell r="CD130">
            <v>33822432.890000001</v>
          </cell>
          <cell r="CF130">
            <v>1622302.4</v>
          </cell>
          <cell r="CG130">
            <v>1622302.4</v>
          </cell>
          <cell r="CH130">
            <v>0</v>
          </cell>
          <cell r="CI130">
            <v>0</v>
          </cell>
          <cell r="CJ130">
            <v>1622302.4</v>
          </cell>
          <cell r="CK130">
            <v>0</v>
          </cell>
          <cell r="CL130">
            <v>1622302.4</v>
          </cell>
        </row>
        <row r="131">
          <cell r="B131" t="str">
            <v>IDE21</v>
          </cell>
          <cell r="F131">
            <v>102791.35</v>
          </cell>
          <cell r="G131">
            <v>414096.04</v>
          </cell>
          <cell r="L131">
            <v>-245542468.90000001</v>
          </cell>
          <cell r="M131">
            <v>37003.21</v>
          </cell>
          <cell r="N131">
            <v>2991216</v>
          </cell>
          <cell r="O131">
            <v>1430667.09</v>
          </cell>
          <cell r="P131">
            <v>-3776048.49</v>
          </cell>
          <cell r="Q131">
            <v>805814.74</v>
          </cell>
          <cell r="R131">
            <v>38651076.170000002</v>
          </cell>
          <cell r="S131">
            <v>112461.38</v>
          </cell>
          <cell r="T131">
            <v>6527703.7000000002</v>
          </cell>
          <cell r="U131">
            <v>18588444</v>
          </cell>
          <cell r="V131">
            <v>6093021.25</v>
          </cell>
          <cell r="W131">
            <v>388892.72</v>
          </cell>
          <cell r="X131">
            <v>2810832.57</v>
          </cell>
          <cell r="Y131">
            <v>70145451.489999995</v>
          </cell>
          <cell r="Z131">
            <v>2727603.38</v>
          </cell>
          <cell r="AC131">
            <v>-7523688.3499999996</v>
          </cell>
          <cell r="AD131">
            <v>20898180.949999999</v>
          </cell>
          <cell r="AE131">
            <v>33811027.590000004</v>
          </cell>
          <cell r="AF131">
            <v>21037725.739999998</v>
          </cell>
          <cell r="AG131">
            <v>26950295.170000002</v>
          </cell>
          <cell r="AH131">
            <v>503020.13</v>
          </cell>
          <cell r="AI131">
            <v>158088137.06</v>
          </cell>
          <cell r="AJ131">
            <v>17462618.760000002</v>
          </cell>
          <cell r="AK131">
            <v>1281446.28</v>
          </cell>
          <cell r="AL131">
            <v>13474734.16</v>
          </cell>
          <cell r="AM131">
            <v>52531556.939999998</v>
          </cell>
          <cell r="AN131">
            <v>1271845.18</v>
          </cell>
          <cell r="AO131">
            <v>12806446.800000001</v>
          </cell>
          <cell r="AS131">
            <v>0</v>
          </cell>
          <cell r="AT131">
            <v>351682785.51999998</v>
          </cell>
          <cell r="AU131">
            <v>0</v>
          </cell>
          <cell r="AV131">
            <v>43646.34</v>
          </cell>
          <cell r="AW131">
            <v>1375796.19</v>
          </cell>
          <cell r="AX131">
            <v>9016178</v>
          </cell>
          <cell r="AY131">
            <v>2346.75</v>
          </cell>
          <cell r="AZ131">
            <v>2346.75</v>
          </cell>
          <cell r="BA131">
            <v>-12632825.310000001</v>
          </cell>
          <cell r="BB131">
            <v>1036290</v>
          </cell>
          <cell r="BC131">
            <v>978946.93</v>
          </cell>
          <cell r="BN131">
            <v>594446.04</v>
          </cell>
          <cell r="BQ131">
            <v>4651933.28</v>
          </cell>
          <cell r="BR131">
            <v>67230034.609999999</v>
          </cell>
          <cell r="BV131">
            <v>102791.35</v>
          </cell>
          <cell r="BW131">
            <v>40000000</v>
          </cell>
          <cell r="BZ131">
            <v>21040072.489999998</v>
          </cell>
          <cell r="CA131">
            <v>0</v>
          </cell>
          <cell r="CB131">
            <v>0</v>
          </cell>
          <cell r="CC131">
            <v>0</v>
          </cell>
          <cell r="CD131">
            <v>-753424.8</v>
          </cell>
          <cell r="CF131">
            <v>170878404.56</v>
          </cell>
          <cell r="CG131">
            <v>-180804380.96000001</v>
          </cell>
          <cell r="CH131">
            <v>-24843991.890000001</v>
          </cell>
          <cell r="CI131">
            <v>-9542335.6199999992</v>
          </cell>
          <cell r="CJ131">
            <v>-460733177.37</v>
          </cell>
          <cell r="CK131">
            <v>0</v>
          </cell>
          <cell r="CL131">
            <v>136492077.04999998</v>
          </cell>
        </row>
        <row r="132">
          <cell r="B132" t="str">
            <v>IDE23</v>
          </cell>
          <cell r="C132">
            <v>4044000</v>
          </cell>
          <cell r="E132">
            <v>-0.01</v>
          </cell>
          <cell r="J132">
            <v>134430</v>
          </cell>
          <cell r="L132">
            <v>-245542468.90000001</v>
          </cell>
          <cell r="M132">
            <v>2089187.39</v>
          </cell>
          <cell r="N132">
            <v>5827312.8799999999</v>
          </cell>
          <cell r="O132">
            <v>8119.5</v>
          </cell>
          <cell r="P132">
            <v>-64882330.939999998</v>
          </cell>
          <cell r="Q132">
            <v>805814.74</v>
          </cell>
          <cell r="R132">
            <v>5649839.8399999999</v>
          </cell>
          <cell r="S132">
            <v>1187929.98</v>
          </cell>
          <cell r="T132">
            <v>168697135.33000001</v>
          </cell>
          <cell r="U132">
            <v>34502311</v>
          </cell>
          <cell r="V132">
            <v>104689.57</v>
          </cell>
          <cell r="W132">
            <v>-1821787.63</v>
          </cell>
          <cell r="X132">
            <v>2810832.57</v>
          </cell>
          <cell r="Y132">
            <v>15724332.17</v>
          </cell>
          <cell r="Z132">
            <v>354321.59</v>
          </cell>
          <cell r="AC132">
            <v>7158.71</v>
          </cell>
          <cell r="AD132">
            <v>321757</v>
          </cell>
          <cell r="AE132">
            <v>29698935.370000001</v>
          </cell>
          <cell r="AF132">
            <v>46836722.539999999</v>
          </cell>
          <cell r="AG132">
            <v>0</v>
          </cell>
          <cell r="AH132">
            <v>22838006.190000001</v>
          </cell>
          <cell r="AI132">
            <v>29159685.359999999</v>
          </cell>
          <cell r="AJ132">
            <v>86278088.079999998</v>
          </cell>
          <cell r="AK132">
            <v>101601368.05</v>
          </cell>
          <cell r="AL132">
            <v>202138958.53999999</v>
          </cell>
          <cell r="AM132">
            <v>248084202.96000001</v>
          </cell>
          <cell r="AN132">
            <v>337640</v>
          </cell>
          <cell r="AO132">
            <v>14552772.66</v>
          </cell>
          <cell r="AR132">
            <v>0</v>
          </cell>
          <cell r="AS132">
            <v>0</v>
          </cell>
          <cell r="AT132">
            <v>351682785.51999998</v>
          </cell>
          <cell r="AU132">
            <v>0</v>
          </cell>
          <cell r="AV132">
            <v>5350129.55</v>
          </cell>
          <cell r="AW132">
            <v>6396477.5599999996</v>
          </cell>
          <cell r="AX132">
            <v>1009808.71</v>
          </cell>
          <cell r="AY132">
            <v>0</v>
          </cell>
          <cell r="BA132">
            <v>-12632825.310000001</v>
          </cell>
          <cell r="BB132">
            <v>2475230</v>
          </cell>
          <cell r="BG132">
            <v>0</v>
          </cell>
          <cell r="BN132">
            <v>33015062.59</v>
          </cell>
          <cell r="BQ132">
            <v>354321.59</v>
          </cell>
          <cell r="BR132">
            <v>-1.9999999552965164E-2</v>
          </cell>
          <cell r="BV132">
            <v>15278.21</v>
          </cell>
          <cell r="BW132">
            <v>-9.9999997764825821E-3</v>
          </cell>
          <cell r="BZ132">
            <v>22838006.190000001</v>
          </cell>
          <cell r="CA132">
            <v>7158.71</v>
          </cell>
          <cell r="CB132">
            <v>0</v>
          </cell>
          <cell r="CC132">
            <v>8119.5</v>
          </cell>
          <cell r="CD132">
            <v>91341757.980000004</v>
          </cell>
          <cell r="CF132">
            <v>111862531.70999999</v>
          </cell>
          <cell r="CG132">
            <v>111862531.70999999</v>
          </cell>
          <cell r="CH132">
            <v>14224225.949999999</v>
          </cell>
          <cell r="CI132">
            <v>7112113</v>
          </cell>
          <cell r="CJ132">
            <v>137242870.64999998</v>
          </cell>
          <cell r="CK132">
            <v>4043999.99</v>
          </cell>
          <cell r="CL132">
            <v>133198870.65999998</v>
          </cell>
        </row>
        <row r="133">
          <cell r="B133" t="str">
            <v>IDE24</v>
          </cell>
          <cell r="C133">
            <v>34068.61</v>
          </cell>
          <cell r="E133">
            <v>0</v>
          </cell>
          <cell r="F133">
            <v>51031.54</v>
          </cell>
          <cell r="G133">
            <v>7139.97</v>
          </cell>
          <cell r="J133">
            <v>252116</v>
          </cell>
          <cell r="K133">
            <v>13897</v>
          </cell>
          <cell r="M133">
            <v>10443.370000000001</v>
          </cell>
          <cell r="N133">
            <v>-1078444.53</v>
          </cell>
          <cell r="O133">
            <v>162874.26999999999</v>
          </cell>
          <cell r="P133">
            <v>-78829540.290000007</v>
          </cell>
          <cell r="Q133">
            <v>411553.31</v>
          </cell>
          <cell r="R133">
            <v>7975835.4500000002</v>
          </cell>
          <cell r="S133">
            <v>7625.63</v>
          </cell>
          <cell r="T133">
            <v>0</v>
          </cell>
          <cell r="U133">
            <v>745335.76</v>
          </cell>
          <cell r="V133">
            <v>76871996</v>
          </cell>
          <cell r="W133">
            <v>-2374437.7400000002</v>
          </cell>
          <cell r="X133">
            <v>308548.26</v>
          </cell>
          <cell r="Y133">
            <v>9295498.0600000005</v>
          </cell>
          <cell r="Z133">
            <v>139538.99</v>
          </cell>
          <cell r="AC133">
            <v>8808544.0199999996</v>
          </cell>
          <cell r="AD133">
            <v>724967.1</v>
          </cell>
          <cell r="AE133">
            <v>31272940.039999999</v>
          </cell>
          <cell r="AF133">
            <v>61564489.350000001</v>
          </cell>
          <cell r="AG133">
            <v>44412949.310000002</v>
          </cell>
          <cell r="AH133">
            <v>0</v>
          </cell>
          <cell r="AI133">
            <v>87046.77</v>
          </cell>
          <cell r="AJ133">
            <v>229739551.65000001</v>
          </cell>
          <cell r="AK133">
            <v>24786961.710000001</v>
          </cell>
          <cell r="AL133">
            <v>189092.7</v>
          </cell>
          <cell r="AM133">
            <v>311309.5</v>
          </cell>
          <cell r="AN133">
            <v>11340.93</v>
          </cell>
          <cell r="AO133">
            <v>16068577.720000001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152358.38</v>
          </cell>
          <cell r="AX133">
            <v>563303.07999999996</v>
          </cell>
          <cell r="AY133">
            <v>-6130238.9299999997</v>
          </cell>
          <cell r="BA133">
            <v>-50967.69</v>
          </cell>
          <cell r="BB133">
            <v>3061956</v>
          </cell>
          <cell r="BC133">
            <v>391500.15</v>
          </cell>
          <cell r="BG133">
            <v>0</v>
          </cell>
          <cell r="BJ133">
            <v>0</v>
          </cell>
          <cell r="BN133">
            <v>1412385.35</v>
          </cell>
          <cell r="BQ133">
            <v>688768.27</v>
          </cell>
          <cell r="BR133">
            <v>3060790.85</v>
          </cell>
          <cell r="BV133">
            <v>8808544.0199999996</v>
          </cell>
          <cell r="BW133">
            <v>992136.44</v>
          </cell>
          <cell r="BZ133">
            <v>-1.000000536441803E-2</v>
          </cell>
          <cell r="CA133">
            <v>8808544.0199999996</v>
          </cell>
          <cell r="CB133">
            <v>0</v>
          </cell>
          <cell r="CC133">
            <v>0</v>
          </cell>
          <cell r="CD133">
            <v>5564430.4900000002</v>
          </cell>
          <cell r="CF133">
            <v>24441224.18</v>
          </cell>
          <cell r="CG133">
            <v>24441224.18</v>
          </cell>
          <cell r="CH133">
            <v>6037942.4900000002</v>
          </cell>
          <cell r="CI133">
            <v>636230.93999999994</v>
          </cell>
          <cell r="CJ133">
            <v>31115397.609999999</v>
          </cell>
          <cell r="CK133">
            <v>0</v>
          </cell>
          <cell r="CL133">
            <v>31115397.609999999</v>
          </cell>
        </row>
        <row r="134">
          <cell r="B134" t="str">
            <v>IDE25</v>
          </cell>
          <cell r="F134">
            <v>106248.78</v>
          </cell>
          <cell r="I134">
            <v>0</v>
          </cell>
          <cell r="J134">
            <v>9223.91</v>
          </cell>
          <cell r="M134">
            <v>20</v>
          </cell>
          <cell r="N134">
            <v>-40411033.939999998</v>
          </cell>
          <cell r="O134">
            <v>19403326.260000002</v>
          </cell>
          <cell r="P134">
            <v>-7753766.8200000003</v>
          </cell>
          <cell r="R134">
            <v>217123.45</v>
          </cell>
          <cell r="S134">
            <v>0</v>
          </cell>
          <cell r="U134">
            <v>23558655.640000001</v>
          </cell>
          <cell r="V134">
            <v>41487551.710000001</v>
          </cell>
          <cell r="W134">
            <v>142227772.99000001</v>
          </cell>
          <cell r="Y134">
            <v>205543.18</v>
          </cell>
          <cell r="Z134">
            <v>10592.04</v>
          </cell>
          <cell r="AC134">
            <v>-58647628.520000003</v>
          </cell>
          <cell r="AD134">
            <v>-53484258.539999999</v>
          </cell>
          <cell r="AE134">
            <v>39568900.310000002</v>
          </cell>
          <cell r="AF134">
            <v>10095305.99</v>
          </cell>
          <cell r="AG134">
            <v>109365137.33</v>
          </cell>
          <cell r="AH134">
            <v>12757589.390000001</v>
          </cell>
          <cell r="AI134">
            <v>136048428.5</v>
          </cell>
          <cell r="AJ134">
            <v>161658316.31999999</v>
          </cell>
          <cell r="AK134">
            <v>66302401.350000001</v>
          </cell>
          <cell r="AL134">
            <v>7061196.9400000004</v>
          </cell>
          <cell r="AM134">
            <v>19634559.219999999</v>
          </cell>
          <cell r="AN134">
            <v>9445022.9399999995</v>
          </cell>
          <cell r="AO134">
            <v>43317606.520000003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W134">
            <v>984286.96</v>
          </cell>
          <cell r="AX134">
            <v>-2241353.7999999998</v>
          </cell>
          <cell r="AY134">
            <v>-2241353.7999999998</v>
          </cell>
          <cell r="AZ134">
            <v>137007.46</v>
          </cell>
          <cell r="BA134">
            <v>-4809431.92</v>
          </cell>
          <cell r="BB134">
            <v>29340264.5</v>
          </cell>
          <cell r="BJ134">
            <v>1391.81</v>
          </cell>
          <cell r="BN134">
            <v>0</v>
          </cell>
          <cell r="BQ134">
            <v>146231.37</v>
          </cell>
          <cell r="BR134">
            <v>10612.04</v>
          </cell>
          <cell r="BV134">
            <v>43317606.520000003</v>
          </cell>
          <cell r="BW134">
            <v>1715673.98</v>
          </cell>
          <cell r="BZ134">
            <v>1895.6499999957159</v>
          </cell>
          <cell r="CA134">
            <v>43317606.520000003</v>
          </cell>
          <cell r="CB134">
            <v>0</v>
          </cell>
          <cell r="CC134">
            <v>0</v>
          </cell>
          <cell r="CD134">
            <v>106075217.34999999</v>
          </cell>
          <cell r="CF134">
            <v>137522051.99000001</v>
          </cell>
          <cell r="CG134">
            <v>137522051.99000001</v>
          </cell>
          <cell r="CH134">
            <v>602094.93000000005</v>
          </cell>
          <cell r="CI134">
            <v>1138124.57</v>
          </cell>
          <cell r="CJ134">
            <v>139262271.49000001</v>
          </cell>
          <cell r="CK134">
            <v>0</v>
          </cell>
          <cell r="CL134">
            <v>139262271.49000001</v>
          </cell>
        </row>
        <row r="135">
          <cell r="B135" t="str">
            <v>IDE26</v>
          </cell>
          <cell r="F135">
            <v>130322.22</v>
          </cell>
          <cell r="J135">
            <v>71867</v>
          </cell>
          <cell r="M135">
            <v>148368.57</v>
          </cell>
          <cell r="N135">
            <v>834121.63</v>
          </cell>
          <cell r="O135">
            <v>648070.37</v>
          </cell>
          <cell r="P135">
            <v>-151136367.94</v>
          </cell>
          <cell r="Q135">
            <v>589528.43999999994</v>
          </cell>
          <cell r="R135">
            <v>80277580.540000007</v>
          </cell>
          <cell r="S135">
            <v>337026.94</v>
          </cell>
          <cell r="U135">
            <v>254910509.05000001</v>
          </cell>
          <cell r="V135">
            <v>1199569.25</v>
          </cell>
          <cell r="W135">
            <v>-6513602.6699999999</v>
          </cell>
          <cell r="X135">
            <v>2156617.04</v>
          </cell>
          <cell r="Y135">
            <v>105057153.79000001</v>
          </cell>
          <cell r="Z135">
            <v>49869.120000000003</v>
          </cell>
          <cell r="AC135">
            <v>8587243.9700000007</v>
          </cell>
          <cell r="AE135">
            <v>202006</v>
          </cell>
          <cell r="AF135">
            <v>6677360.3099999996</v>
          </cell>
          <cell r="AG135">
            <v>70936692.790000007</v>
          </cell>
          <cell r="AH135">
            <v>13984348.390000001</v>
          </cell>
          <cell r="AI135">
            <v>170180444.25</v>
          </cell>
          <cell r="AJ135">
            <v>240433687.65000001</v>
          </cell>
          <cell r="AK135">
            <v>260609.94</v>
          </cell>
          <cell r="AL135">
            <v>201160831.38</v>
          </cell>
          <cell r="AM135">
            <v>685388709.72000003</v>
          </cell>
          <cell r="AN135">
            <v>49943.59</v>
          </cell>
          <cell r="AO135">
            <v>20463417.629999999</v>
          </cell>
          <cell r="AS135">
            <v>-1633079.65</v>
          </cell>
          <cell r="AT135">
            <v>-2844256.01</v>
          </cell>
          <cell r="AU135">
            <v>69862.7</v>
          </cell>
          <cell r="AV135">
            <v>89120563</v>
          </cell>
          <cell r="AW135">
            <v>17531864.079999998</v>
          </cell>
          <cell r="AX135">
            <v>0</v>
          </cell>
          <cell r="AY135">
            <v>16000</v>
          </cell>
          <cell r="BA135">
            <v>-8008705.8200000003</v>
          </cell>
          <cell r="BB135">
            <v>6744181</v>
          </cell>
          <cell r="BG135">
            <v>11301.2</v>
          </cell>
          <cell r="BN135">
            <v>2010059.74</v>
          </cell>
          <cell r="BQ135">
            <v>585208.22</v>
          </cell>
          <cell r="BR135">
            <v>300015.13</v>
          </cell>
          <cell r="BV135">
            <v>10516047.489999998</v>
          </cell>
          <cell r="BW135">
            <v>108105.04</v>
          </cell>
          <cell r="BZ135">
            <v>62877073.060000002</v>
          </cell>
          <cell r="CA135">
            <v>8587243.9700000007</v>
          </cell>
          <cell r="CB135">
            <v>1199569.25</v>
          </cell>
          <cell r="CC135">
            <v>648070.37</v>
          </cell>
          <cell r="CD135">
            <v>89416106.900000006</v>
          </cell>
          <cell r="CF135">
            <v>1771525.04</v>
          </cell>
          <cell r="CG135">
            <v>1771525.04</v>
          </cell>
          <cell r="CH135">
            <v>175480</v>
          </cell>
          <cell r="CI135">
            <v>176550</v>
          </cell>
          <cell r="CJ135">
            <v>2253877.2599999998</v>
          </cell>
          <cell r="CK135">
            <v>202189.22</v>
          </cell>
          <cell r="CL135">
            <v>2123555.0399999996</v>
          </cell>
        </row>
        <row r="136">
          <cell r="B136" t="str">
            <v>IDE27</v>
          </cell>
          <cell r="C136">
            <v>-1732861.93</v>
          </cell>
          <cell r="E136">
            <v>-577818.61</v>
          </cell>
          <cell r="F136">
            <v>5835.71</v>
          </cell>
          <cell r="G136">
            <v>4460.3599999999997</v>
          </cell>
          <cell r="J136">
            <v>71867</v>
          </cell>
          <cell r="M136">
            <v>130444.86</v>
          </cell>
          <cell r="N136">
            <v>-1868334.62</v>
          </cell>
          <cell r="O136">
            <v>256308.13</v>
          </cell>
          <cell r="P136">
            <v>-151136367.94</v>
          </cell>
          <cell r="Q136">
            <v>-1975610.49</v>
          </cell>
          <cell r="R136">
            <v>210879240.41</v>
          </cell>
          <cell r="S136">
            <v>154923.01</v>
          </cell>
          <cell r="U136">
            <v>254910509.05000001</v>
          </cell>
          <cell r="V136">
            <v>664997.6</v>
          </cell>
          <cell r="W136">
            <v>-6513602.6699999999</v>
          </cell>
          <cell r="X136">
            <v>3801896.05</v>
          </cell>
          <cell r="Y136">
            <v>82223752.769999996</v>
          </cell>
          <cell r="Z136">
            <v>2018444.01</v>
          </cell>
          <cell r="AC136">
            <v>1007677.36</v>
          </cell>
          <cell r="AD136">
            <v>-70806797.409999996</v>
          </cell>
          <cell r="AE136">
            <v>1810587.54</v>
          </cell>
          <cell r="AF136">
            <v>84584.9</v>
          </cell>
          <cell r="AG136">
            <v>9839009.1600000001</v>
          </cell>
          <cell r="AH136">
            <v>1447631.18</v>
          </cell>
          <cell r="AI136">
            <v>37400030</v>
          </cell>
          <cell r="AJ136">
            <v>688378637.62</v>
          </cell>
          <cell r="AK136">
            <v>1776776.93</v>
          </cell>
          <cell r="AL136">
            <v>50195.9</v>
          </cell>
          <cell r="AM136">
            <v>1223086126.3599999</v>
          </cell>
          <cell r="AN136">
            <v>12669179.77</v>
          </cell>
          <cell r="AO136">
            <v>24845761.329999998</v>
          </cell>
          <cell r="AP136">
            <v>27189436.050000001</v>
          </cell>
          <cell r="AR136">
            <v>11562864.890000001</v>
          </cell>
          <cell r="AS136">
            <v>-11929.03</v>
          </cell>
          <cell r="AT136">
            <v>20454.919999999998</v>
          </cell>
          <cell r="AU136">
            <v>0</v>
          </cell>
          <cell r="AW136">
            <v>791.25</v>
          </cell>
          <cell r="AX136">
            <v>24661.75</v>
          </cell>
          <cell r="AY136">
            <v>430988.96</v>
          </cell>
          <cell r="AZ136">
            <v>55</v>
          </cell>
          <cell r="BA136">
            <v>-1429530.09</v>
          </cell>
          <cell r="BB136">
            <v>6744181</v>
          </cell>
          <cell r="BC136">
            <v>4424538.0999999996</v>
          </cell>
          <cell r="BG136">
            <v>290</v>
          </cell>
          <cell r="BI136">
            <v>-33491.75</v>
          </cell>
          <cell r="BJ136">
            <v>2981.57</v>
          </cell>
          <cell r="BK136">
            <v>-1030752.43</v>
          </cell>
          <cell r="BN136">
            <v>179705.74</v>
          </cell>
          <cell r="BQ136">
            <v>-6868.660000000149</v>
          </cell>
          <cell r="BR136">
            <v>180540.96</v>
          </cell>
          <cell r="BV136">
            <v>15268624.91</v>
          </cell>
          <cell r="BW136">
            <v>42343.21</v>
          </cell>
          <cell r="BZ136">
            <v>1532216.08</v>
          </cell>
          <cell r="CA136">
            <v>14347319.18</v>
          </cell>
          <cell r="CB136">
            <v>664997.6</v>
          </cell>
          <cell r="CC136">
            <v>256308.13</v>
          </cell>
          <cell r="CD136">
            <v>87022452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791.25</v>
          </cell>
          <cell r="CK136">
            <v>0</v>
          </cell>
          <cell r="CL136">
            <v>791.25</v>
          </cell>
        </row>
        <row r="137">
          <cell r="B137" t="str">
            <v>IDE28</v>
          </cell>
          <cell r="J137">
            <v>3384.56</v>
          </cell>
          <cell r="L137">
            <v>-56182092.259999998</v>
          </cell>
          <cell r="M137">
            <v>-1207962.56</v>
          </cell>
          <cell r="N137">
            <v>-514655.97</v>
          </cell>
          <cell r="O137">
            <v>6774.27</v>
          </cell>
          <cell r="P137">
            <v>-87148474.859999999</v>
          </cell>
          <cell r="Q137">
            <v>-4337589.83</v>
          </cell>
          <cell r="R137">
            <v>159486474.22</v>
          </cell>
          <cell r="S137">
            <v>9001191.0700000003</v>
          </cell>
          <cell r="U137">
            <v>223753055.37</v>
          </cell>
          <cell r="V137">
            <v>16019.25</v>
          </cell>
          <cell r="W137">
            <v>2415924.9700000002</v>
          </cell>
          <cell r="X137">
            <v>1029312.01</v>
          </cell>
          <cell r="Y137">
            <v>377699415.61000001</v>
          </cell>
          <cell r="Z137">
            <v>1485000</v>
          </cell>
          <cell r="AC137">
            <v>466416.46</v>
          </cell>
          <cell r="AD137">
            <v>12271344.07</v>
          </cell>
          <cell r="AE137">
            <v>267199</v>
          </cell>
          <cell r="AF137">
            <v>4546106.71</v>
          </cell>
          <cell r="AG137">
            <v>30279574.09</v>
          </cell>
          <cell r="AH137">
            <v>3890433.62</v>
          </cell>
          <cell r="AI137">
            <v>36928352.200000003</v>
          </cell>
          <cell r="AJ137">
            <v>465383567.16000003</v>
          </cell>
          <cell r="AK137">
            <v>260609.94</v>
          </cell>
          <cell r="AL137">
            <v>504173332.20999998</v>
          </cell>
          <cell r="AM137">
            <v>1107923309.46</v>
          </cell>
          <cell r="AN137">
            <v>12547617.140000001</v>
          </cell>
          <cell r="AO137">
            <v>52182956.079999998</v>
          </cell>
          <cell r="AP137">
            <v>33843949.640000001</v>
          </cell>
          <cell r="AQ137">
            <v>0</v>
          </cell>
          <cell r="AS137">
            <v>4208675.87</v>
          </cell>
          <cell r="AT137">
            <v>0</v>
          </cell>
          <cell r="AU137">
            <v>-67856940.040000007</v>
          </cell>
          <cell r="AV137">
            <v>-72996035.099999994</v>
          </cell>
          <cell r="AW137">
            <v>342692.58</v>
          </cell>
          <cell r="AX137">
            <v>8380995.0999999996</v>
          </cell>
          <cell r="AY137">
            <v>-6803204.5499999998</v>
          </cell>
          <cell r="AZ137">
            <v>-637879.47</v>
          </cell>
          <cell r="BA137">
            <v>-5468139.8799999999</v>
          </cell>
          <cell r="BB137">
            <v>-924671.94</v>
          </cell>
          <cell r="BC137">
            <v>4297240.8899999997</v>
          </cell>
          <cell r="BD137">
            <v>1831597.06</v>
          </cell>
          <cell r="BG137">
            <v>0</v>
          </cell>
          <cell r="BH137">
            <v>69514.91</v>
          </cell>
          <cell r="BN137">
            <v>187066.49</v>
          </cell>
          <cell r="BQ137">
            <v>560328.06000000006</v>
          </cell>
          <cell r="BR137">
            <v>19062909.760000002</v>
          </cell>
          <cell r="BV137">
            <v>489209.98</v>
          </cell>
          <cell r="BW137">
            <v>20969176.399999999</v>
          </cell>
          <cell r="BZ137">
            <v>-1047286424.5699999</v>
          </cell>
          <cell r="CA137">
            <v>466416.46</v>
          </cell>
          <cell r="CB137">
            <v>16019.25</v>
          </cell>
          <cell r="CC137">
            <v>6774.27</v>
          </cell>
          <cell r="CD137">
            <v>79838122.5</v>
          </cell>
          <cell r="CF137">
            <v>11927712.68</v>
          </cell>
          <cell r="CG137">
            <v>11927712.68</v>
          </cell>
          <cell r="CH137">
            <v>0</v>
          </cell>
          <cell r="CI137">
            <v>0</v>
          </cell>
          <cell r="CJ137">
            <v>12270405.26</v>
          </cell>
          <cell r="CK137">
            <v>0</v>
          </cell>
          <cell r="CL137">
            <v>12270405.26</v>
          </cell>
        </row>
        <row r="138">
          <cell r="B138" t="str">
            <v>IDE29</v>
          </cell>
          <cell r="C138">
            <v>0</v>
          </cell>
          <cell r="E138">
            <v>0</v>
          </cell>
          <cell r="F138">
            <v>392615.83</v>
          </cell>
          <cell r="G138">
            <v>10903.76</v>
          </cell>
          <cell r="L138">
            <v>-9770629.9299999997</v>
          </cell>
          <cell r="M138">
            <v>60700.98</v>
          </cell>
          <cell r="O138">
            <v>12064.73</v>
          </cell>
          <cell r="P138">
            <v>-20823791.629999999</v>
          </cell>
          <cell r="Q138">
            <v>-5745484.4000000004</v>
          </cell>
          <cell r="R138">
            <v>33078247.510000002</v>
          </cell>
          <cell r="S138">
            <v>258517.46</v>
          </cell>
          <cell r="U138">
            <v>41631702.780000001</v>
          </cell>
          <cell r="V138">
            <v>65537.27</v>
          </cell>
          <cell r="Y138">
            <v>49498815.170000002</v>
          </cell>
          <cell r="Z138">
            <v>-319218.44</v>
          </cell>
          <cell r="AC138">
            <v>1716499.98</v>
          </cell>
          <cell r="AD138">
            <v>91058875.780000001</v>
          </cell>
          <cell r="AE138">
            <v>1890262.43</v>
          </cell>
          <cell r="AF138">
            <v>3787853.97</v>
          </cell>
          <cell r="AG138">
            <v>20314066.760000002</v>
          </cell>
          <cell r="AH138">
            <v>7526812.0599999996</v>
          </cell>
          <cell r="AI138">
            <v>41605261.149999999</v>
          </cell>
          <cell r="AJ138">
            <v>132806378.64</v>
          </cell>
          <cell r="AK138">
            <v>33476829.210000001</v>
          </cell>
          <cell r="AL138">
            <v>227800.26</v>
          </cell>
          <cell r="AM138">
            <v>107611511.05</v>
          </cell>
          <cell r="AN138">
            <v>17030283.52</v>
          </cell>
          <cell r="AO138">
            <v>57162994.490000002</v>
          </cell>
          <cell r="AP138">
            <v>21469556.100000001</v>
          </cell>
          <cell r="AR138">
            <v>47820.19</v>
          </cell>
          <cell r="AS138">
            <v>822581.46</v>
          </cell>
          <cell r="AU138">
            <v>87219.92</v>
          </cell>
          <cell r="AW138">
            <v>30617568.629999999</v>
          </cell>
          <cell r="AX138">
            <v>-124933.23</v>
          </cell>
          <cell r="AY138">
            <v>559634.96</v>
          </cell>
          <cell r="AZ138">
            <v>-1260292</v>
          </cell>
          <cell r="BA138">
            <v>-2459232.0699999998</v>
          </cell>
          <cell r="BB138">
            <v>-1004043.33</v>
          </cell>
          <cell r="BF138">
            <v>-130623.29</v>
          </cell>
          <cell r="BG138">
            <v>11670.7</v>
          </cell>
          <cell r="BH138">
            <v>-1344842.24</v>
          </cell>
          <cell r="BI138">
            <v>-53507.83</v>
          </cell>
          <cell r="BK138">
            <v>-591612.12</v>
          </cell>
          <cell r="BN138">
            <v>21243994.600000001</v>
          </cell>
          <cell r="BP138">
            <v>0</v>
          </cell>
          <cell r="BQ138">
            <v>0</v>
          </cell>
          <cell r="BR138">
            <v>107611511.05</v>
          </cell>
          <cell r="BV138">
            <v>1695424.72</v>
          </cell>
          <cell r="BW138">
            <v>57162994.490000002</v>
          </cell>
          <cell r="BY138">
            <v>0</v>
          </cell>
          <cell r="BZ138">
            <v>77442763</v>
          </cell>
          <cell r="CA138">
            <v>2814701.8899999997</v>
          </cell>
          <cell r="CB138">
            <v>65537.27</v>
          </cell>
          <cell r="CC138">
            <v>12064.73</v>
          </cell>
          <cell r="CD138">
            <v>0</v>
          </cell>
          <cell r="CF138">
            <v>65000</v>
          </cell>
          <cell r="CG138">
            <v>65000</v>
          </cell>
          <cell r="CH138">
            <v>80000</v>
          </cell>
          <cell r="CI138">
            <v>40000</v>
          </cell>
          <cell r="CJ138">
            <v>902961</v>
          </cell>
          <cell r="CK138">
            <v>717961</v>
          </cell>
          <cell r="CL138">
            <v>185000</v>
          </cell>
        </row>
        <row r="139">
          <cell r="B139" t="str">
            <v>IDE30</v>
          </cell>
          <cell r="C139">
            <v>-1512048.68</v>
          </cell>
          <cell r="E139">
            <v>-259624.78</v>
          </cell>
          <cell r="F139">
            <v>235.71</v>
          </cell>
          <cell r="J139">
            <v>85563.35</v>
          </cell>
          <cell r="M139">
            <v>1056979.99</v>
          </cell>
          <cell r="O139">
            <v>283121.75</v>
          </cell>
          <cell r="P139">
            <v>-38315880.280000001</v>
          </cell>
          <cell r="Q139">
            <v>-5930899.75</v>
          </cell>
          <cell r="R139">
            <v>79346018.010000005</v>
          </cell>
          <cell r="S139">
            <v>2923259.49</v>
          </cell>
          <cell r="U139">
            <v>62481975.920000002</v>
          </cell>
          <cell r="V139">
            <v>710301.06</v>
          </cell>
          <cell r="W139">
            <v>5337487.1500000004</v>
          </cell>
          <cell r="Y139">
            <v>140932148.77000001</v>
          </cell>
          <cell r="Z139">
            <v>15974019.32</v>
          </cell>
          <cell r="AC139">
            <v>2040316.39</v>
          </cell>
          <cell r="AD139">
            <v>2461809.2599999998</v>
          </cell>
          <cell r="AE139">
            <v>332353</v>
          </cell>
          <cell r="AF139">
            <v>7653320.5199999996</v>
          </cell>
          <cell r="AG139">
            <v>3320597.44</v>
          </cell>
          <cell r="AH139">
            <v>3807905.84</v>
          </cell>
          <cell r="AI139">
            <v>9670383.4600000009</v>
          </cell>
          <cell r="AJ139">
            <v>178858885.22</v>
          </cell>
          <cell r="AK139">
            <v>1993252.63</v>
          </cell>
          <cell r="AL139">
            <v>136497610.65000001</v>
          </cell>
          <cell r="AM139">
            <v>501646434.69999999</v>
          </cell>
          <cell r="AN139">
            <v>-1020311.22</v>
          </cell>
          <cell r="AO139">
            <v>33287115.449999999</v>
          </cell>
          <cell r="AP139">
            <v>46134344.020000003</v>
          </cell>
          <cell r="AQ139">
            <v>2986006.91</v>
          </cell>
          <cell r="AR139">
            <v>13429889.800000001</v>
          </cell>
          <cell r="AT139">
            <v>0</v>
          </cell>
          <cell r="AU139">
            <v>93396.83</v>
          </cell>
          <cell r="AW139">
            <v>5872746.0599999996</v>
          </cell>
          <cell r="AX139">
            <v>781506.56000000006</v>
          </cell>
          <cell r="AY139">
            <v>0</v>
          </cell>
          <cell r="BA139">
            <v>371.66</v>
          </cell>
          <cell r="BB139">
            <v>12250187</v>
          </cell>
          <cell r="BC139">
            <v>399590.13</v>
          </cell>
          <cell r="BE139">
            <v>414303.24</v>
          </cell>
          <cell r="BG139">
            <v>12290.45</v>
          </cell>
          <cell r="BH139">
            <v>148612.62</v>
          </cell>
          <cell r="BN139">
            <v>81438104.510000005</v>
          </cell>
          <cell r="BP139">
            <v>0</v>
          </cell>
          <cell r="BQ139">
            <v>399961.79</v>
          </cell>
          <cell r="BR139">
            <v>20082596.370000001</v>
          </cell>
          <cell r="BV139">
            <v>499866.59</v>
          </cell>
          <cell r="BW139">
            <v>13352643.470000001</v>
          </cell>
          <cell r="BZ139">
            <v>18311434.359999999</v>
          </cell>
          <cell r="CA139">
            <v>0</v>
          </cell>
          <cell r="CB139">
            <v>0</v>
          </cell>
          <cell r="CC139">
            <v>0</v>
          </cell>
          <cell r="CD139">
            <v>1912801</v>
          </cell>
          <cell r="CF139">
            <v>62755364.200000003</v>
          </cell>
          <cell r="CG139">
            <v>62755364.200000003</v>
          </cell>
          <cell r="CH139">
            <v>0</v>
          </cell>
          <cell r="CI139">
            <v>0</v>
          </cell>
          <cell r="CJ139">
            <v>62755364.200000003</v>
          </cell>
          <cell r="CK139">
            <v>0</v>
          </cell>
          <cell r="CL139">
            <v>62755364.200000003</v>
          </cell>
        </row>
        <row r="140">
          <cell r="B140" t="str">
            <v>IDE31</v>
          </cell>
          <cell r="C140">
            <v>-7785310.8399999999</v>
          </cell>
          <cell r="G140">
            <v>1611.42</v>
          </cell>
          <cell r="L140">
            <v>7785311.8399999999</v>
          </cell>
          <cell r="M140">
            <v>447407.8</v>
          </cell>
          <cell r="N140">
            <v>2341047.7400000002</v>
          </cell>
          <cell r="O140">
            <v>332977.78000000003</v>
          </cell>
          <cell r="P140">
            <v>-44268649.049999997</v>
          </cell>
          <cell r="Q140">
            <v>-12063791.859999999</v>
          </cell>
          <cell r="R140">
            <v>68587285.689999998</v>
          </cell>
          <cell r="S140">
            <v>7500803.6699999999</v>
          </cell>
          <cell r="U140">
            <v>7036403.7199999997</v>
          </cell>
          <cell r="V140">
            <v>704800.94</v>
          </cell>
          <cell r="W140">
            <v>5337487.1500000004</v>
          </cell>
          <cell r="X140">
            <v>2133166.41</v>
          </cell>
          <cell r="Y140">
            <v>177044708.03</v>
          </cell>
          <cell r="Z140">
            <v>9926322.6199999992</v>
          </cell>
          <cell r="AC140">
            <v>148735.03</v>
          </cell>
          <cell r="AD140">
            <v>3360396.3</v>
          </cell>
          <cell r="AE140">
            <v>2529592.96</v>
          </cell>
          <cell r="AF140">
            <v>88303680.239999995</v>
          </cell>
          <cell r="AG140">
            <v>14635346.390000001</v>
          </cell>
          <cell r="AH140">
            <v>7576802.3099999996</v>
          </cell>
          <cell r="AI140">
            <v>4208783.9400000004</v>
          </cell>
          <cell r="AJ140">
            <v>210259055.75999999</v>
          </cell>
          <cell r="AK140">
            <v>2278003.0099999998</v>
          </cell>
          <cell r="AL140">
            <v>177994267.25999999</v>
          </cell>
          <cell r="AM140">
            <v>358496898</v>
          </cell>
          <cell r="AN140">
            <v>46379309.689999998</v>
          </cell>
          <cell r="AO140">
            <v>9775385.7200000007</v>
          </cell>
          <cell r="AP140">
            <v>55295710.719999999</v>
          </cell>
          <cell r="AR140">
            <v>116155.2</v>
          </cell>
          <cell r="AS140">
            <v>64989.77</v>
          </cell>
          <cell r="AT140">
            <v>0</v>
          </cell>
          <cell r="AU140">
            <v>449855.21</v>
          </cell>
          <cell r="AW140">
            <v>40802043.079999998</v>
          </cell>
          <cell r="AX140">
            <v>33900.839999999997</v>
          </cell>
          <cell r="AY140">
            <v>0</v>
          </cell>
          <cell r="AZ140">
            <v>12369.16</v>
          </cell>
          <cell r="BB140">
            <v>-1846417.61</v>
          </cell>
          <cell r="BC140">
            <v>16220594.15</v>
          </cell>
          <cell r="BD140">
            <v>-1513978.68</v>
          </cell>
          <cell r="BJ140">
            <v>5236.8100000000004</v>
          </cell>
          <cell r="BN140">
            <v>17326936.48</v>
          </cell>
          <cell r="BQ140">
            <v>1</v>
          </cell>
          <cell r="BR140">
            <v>25950644.979999997</v>
          </cell>
          <cell r="BV140">
            <v>1302668.95</v>
          </cell>
          <cell r="BW140">
            <v>25202634.100000001</v>
          </cell>
          <cell r="BY140">
            <v>0.01</v>
          </cell>
          <cell r="BZ140">
            <v>99335115.390000001</v>
          </cell>
          <cell r="CA140">
            <v>264890.23</v>
          </cell>
          <cell r="CB140">
            <v>704800.94</v>
          </cell>
          <cell r="CC140">
            <v>332977.78000000003</v>
          </cell>
          <cell r="CD140">
            <v>2529592.96</v>
          </cell>
          <cell r="CF140">
            <v>-14349860.550000001</v>
          </cell>
          <cell r="CG140">
            <v>-14349860.550000001</v>
          </cell>
          <cell r="CH140">
            <v>11621162.58</v>
          </cell>
          <cell r="CI140">
            <v>2728697.99</v>
          </cell>
          <cell r="CJ140">
            <v>1.9999999552965164E-2</v>
          </cell>
          <cell r="CK140">
            <v>0</v>
          </cell>
          <cell r="CL140">
            <v>1.9999999552965164E-2</v>
          </cell>
        </row>
        <row r="141">
          <cell r="B141" t="str">
            <v>IDE33</v>
          </cell>
          <cell r="C141">
            <v>-7450853.9100000001</v>
          </cell>
          <cell r="E141">
            <v>-1451169.98</v>
          </cell>
          <cell r="F141">
            <v>418760.25</v>
          </cell>
          <cell r="G141">
            <v>11995.86</v>
          </cell>
          <cell r="J141">
            <v>-943936231.12</v>
          </cell>
          <cell r="L141">
            <v>-32082654</v>
          </cell>
          <cell r="M141">
            <v>152187.29999999999</v>
          </cell>
          <cell r="N141">
            <v>2601210.2599999998</v>
          </cell>
          <cell r="O141">
            <v>468646.32</v>
          </cell>
          <cell r="P141">
            <v>-418558.07</v>
          </cell>
          <cell r="Q141">
            <v>-181511381.50999999</v>
          </cell>
          <cell r="R141">
            <v>3696869.4</v>
          </cell>
          <cell r="S141">
            <v>466826.98</v>
          </cell>
          <cell r="U141">
            <v>5213649.33</v>
          </cell>
          <cell r="V141">
            <v>653912.59</v>
          </cell>
          <cell r="W141">
            <v>3985521.86</v>
          </cell>
          <cell r="X141">
            <v>-83816.84</v>
          </cell>
          <cell r="Y141">
            <v>4891242.13</v>
          </cell>
          <cell r="Z141">
            <v>2148342.13</v>
          </cell>
          <cell r="AC141">
            <v>7779464.8700000001</v>
          </cell>
          <cell r="AD141">
            <v>-79378586.75</v>
          </cell>
          <cell r="AE141">
            <v>971943.89</v>
          </cell>
          <cell r="AF141">
            <v>93268986.489999995</v>
          </cell>
          <cell r="AG141">
            <v>11441174.560000001</v>
          </cell>
          <cell r="AH141">
            <v>917700.14</v>
          </cell>
          <cell r="AI141">
            <v>13110689.6</v>
          </cell>
          <cell r="AJ141">
            <v>2596898.08</v>
          </cell>
          <cell r="AK141">
            <v>260609.94</v>
          </cell>
          <cell r="AL141">
            <v>240050.95</v>
          </cell>
          <cell r="AM141">
            <v>17139054.899999999</v>
          </cell>
          <cell r="AN141">
            <v>788337943.89999998</v>
          </cell>
          <cell r="AO141">
            <v>-22962825.809999999</v>
          </cell>
          <cell r="AP141">
            <v>0</v>
          </cell>
          <cell r="AQ141">
            <v>0</v>
          </cell>
          <cell r="AR141">
            <v>51208.76</v>
          </cell>
          <cell r="AS141">
            <v>822581.46</v>
          </cell>
          <cell r="AT141">
            <v>1154828647.8</v>
          </cell>
          <cell r="AU141">
            <v>0</v>
          </cell>
          <cell r="AW141">
            <v>57499.86</v>
          </cell>
          <cell r="AX141">
            <v>1605002.91</v>
          </cell>
          <cell r="AY141">
            <v>4052</v>
          </cell>
          <cell r="AZ141">
            <v>2469433.7599999998</v>
          </cell>
          <cell r="BB141">
            <v>7196769</v>
          </cell>
          <cell r="BC141">
            <v>8542967.4600000009</v>
          </cell>
          <cell r="BF141">
            <v>-100267.08</v>
          </cell>
          <cell r="BH141">
            <v>4547941.18</v>
          </cell>
          <cell r="BJ141">
            <v>-650760.94999999995</v>
          </cell>
          <cell r="BN141">
            <v>18217992.760000002</v>
          </cell>
          <cell r="BQ141">
            <v>35</v>
          </cell>
          <cell r="BR141">
            <v>2767356.41</v>
          </cell>
          <cell r="BV141">
            <v>-0.11000000033527613</v>
          </cell>
          <cell r="BW141">
            <v>489209.98</v>
          </cell>
          <cell r="BZ141">
            <v>1845408.58</v>
          </cell>
          <cell r="CA141">
            <v>7779464.8700000001</v>
          </cell>
          <cell r="CB141">
            <v>653912.59</v>
          </cell>
          <cell r="CC141">
            <v>468646.32</v>
          </cell>
          <cell r="CD141">
            <v>115211760.61</v>
          </cell>
          <cell r="CF141">
            <v>3701838.04</v>
          </cell>
          <cell r="CG141">
            <v>3701838.04</v>
          </cell>
          <cell r="CH141">
            <v>204718.45</v>
          </cell>
          <cell r="CI141">
            <v>1791.95</v>
          </cell>
          <cell r="CJ141">
            <v>3908348.44</v>
          </cell>
          <cell r="CK141">
            <v>250647</v>
          </cell>
          <cell r="CL141">
            <v>3908348.44</v>
          </cell>
        </row>
        <row r="142">
          <cell r="B142" t="str">
            <v>IDE37</v>
          </cell>
          <cell r="C142">
            <v>-1391839.81</v>
          </cell>
          <cell r="E142">
            <v>0</v>
          </cell>
          <cell r="F142">
            <v>422036.15</v>
          </cell>
          <cell r="G142">
            <v>12827.6</v>
          </cell>
          <cell r="J142">
            <v>114812.4</v>
          </cell>
          <cell r="L142">
            <v>0</v>
          </cell>
          <cell r="M142">
            <v>1339110.8600000001</v>
          </cell>
          <cell r="N142">
            <v>5080102.8899999997</v>
          </cell>
          <cell r="O142">
            <v>291237.46000000002</v>
          </cell>
          <cell r="P142">
            <v>-73370895.709999993</v>
          </cell>
          <cell r="Q142">
            <v>-181511381.50999999</v>
          </cell>
          <cell r="R142">
            <v>25918690.82</v>
          </cell>
          <cell r="S142">
            <v>3655437.81</v>
          </cell>
          <cell r="U142">
            <v>10300770.49</v>
          </cell>
          <cell r="V142">
            <v>0</v>
          </cell>
          <cell r="W142">
            <v>143746545.12</v>
          </cell>
          <cell r="X142">
            <v>-83816.84</v>
          </cell>
          <cell r="Y142">
            <v>99521107.650000006</v>
          </cell>
          <cell r="Z142">
            <v>21958043.18</v>
          </cell>
          <cell r="AC142">
            <v>2400000</v>
          </cell>
          <cell r="AD142">
            <v>1778775.56</v>
          </cell>
          <cell r="AE142">
            <v>2571073.96</v>
          </cell>
          <cell r="AF142">
            <v>2901047.14</v>
          </cell>
          <cell r="AG142">
            <v>19478734.989999998</v>
          </cell>
          <cell r="AH142">
            <v>168896219.77000001</v>
          </cell>
          <cell r="AI142">
            <v>11447423.82</v>
          </cell>
          <cell r="AJ142">
            <v>467773.75</v>
          </cell>
          <cell r="AK142">
            <v>722572372.94000006</v>
          </cell>
          <cell r="AL142">
            <v>300534.71000000002</v>
          </cell>
          <cell r="AM142">
            <v>299038660.92000002</v>
          </cell>
          <cell r="AN142">
            <v>28266428.68</v>
          </cell>
          <cell r="AO142">
            <v>71582.17</v>
          </cell>
          <cell r="AP142">
            <v>603656.32999999996</v>
          </cell>
          <cell r="AQ142">
            <v>5656215.5099999998</v>
          </cell>
          <cell r="AR142">
            <v>51967.57</v>
          </cell>
          <cell r="AS142">
            <v>822581.46</v>
          </cell>
          <cell r="AT142">
            <v>0</v>
          </cell>
          <cell r="AU142">
            <v>-9978038.9499999993</v>
          </cell>
          <cell r="AW142">
            <v>105452946.18000001</v>
          </cell>
          <cell r="AX142">
            <v>-338637.65</v>
          </cell>
          <cell r="AY142">
            <v>949669.56</v>
          </cell>
          <cell r="BA142">
            <v>-4574394.9400000004</v>
          </cell>
          <cell r="BB142">
            <v>-91172.3</v>
          </cell>
          <cell r="BD142">
            <v>-2832066.88</v>
          </cell>
          <cell r="BE142">
            <v>478852.82</v>
          </cell>
          <cell r="BF142">
            <v>-154930.25</v>
          </cell>
          <cell r="BG142">
            <v>745495.92</v>
          </cell>
          <cell r="BH142">
            <v>4829870.07</v>
          </cell>
          <cell r="BI142">
            <v>-102904.47</v>
          </cell>
          <cell r="BJ142">
            <v>0</v>
          </cell>
          <cell r="BK142">
            <v>-874765.66</v>
          </cell>
          <cell r="BN142">
            <v>4493094.6399999997</v>
          </cell>
          <cell r="BQ142">
            <v>33260977.350000001</v>
          </cell>
          <cell r="BR142">
            <v>20729791.66</v>
          </cell>
          <cell r="BU142">
            <v>796.13</v>
          </cell>
          <cell r="BV142">
            <v>3145495.92</v>
          </cell>
          <cell r="BW142">
            <v>6613722.2000000002</v>
          </cell>
          <cell r="BY142">
            <v>0.01</v>
          </cell>
          <cell r="BZ142">
            <v>1330703.26</v>
          </cell>
          <cell r="CA142">
            <v>2400000</v>
          </cell>
          <cell r="CB142">
            <v>0</v>
          </cell>
          <cell r="CC142">
            <v>0</v>
          </cell>
          <cell r="CD142">
            <v>103477123.91</v>
          </cell>
          <cell r="CF142">
            <v>4145418.08</v>
          </cell>
          <cell r="CG142">
            <v>4145418.08</v>
          </cell>
          <cell r="CH142">
            <v>0</v>
          </cell>
          <cell r="CI142">
            <v>291237.46000000002</v>
          </cell>
          <cell r="CJ142">
            <v>4436655.54</v>
          </cell>
          <cell r="CK142">
            <v>0</v>
          </cell>
          <cell r="CL142">
            <v>4436655.54</v>
          </cell>
        </row>
        <row r="143">
          <cell r="B143" t="str">
            <v>IDE38</v>
          </cell>
          <cell r="C143">
            <v>-8417.9</v>
          </cell>
          <cell r="E143">
            <v>810.68</v>
          </cell>
          <cell r="F143">
            <v>-8947093.9700000007</v>
          </cell>
          <cell r="G143">
            <v>191941.99</v>
          </cell>
          <cell r="H143">
            <v>20487.14</v>
          </cell>
          <cell r="J143">
            <v>118184.22</v>
          </cell>
          <cell r="L143">
            <v>-6471676.2400000002</v>
          </cell>
          <cell r="M143">
            <v>-2429232.3199999998</v>
          </cell>
          <cell r="N143">
            <v>59548.2</v>
          </cell>
          <cell r="O143">
            <v>98102.6</v>
          </cell>
          <cell r="P143">
            <v>-73370895.709999993</v>
          </cell>
          <cell r="Q143">
            <v>0</v>
          </cell>
          <cell r="R143">
            <v>25918690.82</v>
          </cell>
          <cell r="S143">
            <v>-235423.07</v>
          </cell>
          <cell r="T143">
            <v>-2493.27</v>
          </cell>
          <cell r="U143">
            <v>242977663.03999999</v>
          </cell>
          <cell r="V143">
            <v>417806</v>
          </cell>
          <cell r="W143">
            <v>4858464.6100000003</v>
          </cell>
          <cell r="Y143">
            <v>99521107.650000006</v>
          </cell>
          <cell r="Z143">
            <v>42058212.390000001</v>
          </cell>
          <cell r="AA143">
            <v>-2589663.38</v>
          </cell>
          <cell r="AB143">
            <v>5306.93</v>
          </cell>
          <cell r="AC143">
            <v>-515908.6</v>
          </cell>
          <cell r="AD143">
            <v>-47536.5</v>
          </cell>
          <cell r="AE143">
            <v>1230552.01</v>
          </cell>
          <cell r="AF143">
            <v>2145.21</v>
          </cell>
          <cell r="AG143">
            <v>392040.89</v>
          </cell>
          <cell r="AH143">
            <v>62104</v>
          </cell>
          <cell r="AI143">
            <v>2117190.39</v>
          </cell>
          <cell r="AJ143">
            <v>177539074.19999999</v>
          </cell>
          <cell r="AK143">
            <v>0</v>
          </cell>
          <cell r="AL143">
            <v>-502562.7</v>
          </cell>
          <cell r="AM143">
            <v>299038660.92000002</v>
          </cell>
          <cell r="AN143">
            <v>-9109.91</v>
          </cell>
          <cell r="AO143">
            <v>23463054.850000001</v>
          </cell>
          <cell r="AP143">
            <v>3238050</v>
          </cell>
          <cell r="AQ143">
            <v>5335746.63</v>
          </cell>
          <cell r="AR143">
            <v>129934.8</v>
          </cell>
          <cell r="AS143">
            <v>-252269.97</v>
          </cell>
          <cell r="AT143">
            <v>-8252249.6600000001</v>
          </cell>
          <cell r="AU143">
            <v>-9985672.9299999997</v>
          </cell>
          <cell r="AW143">
            <v>8216175.7300000004</v>
          </cell>
          <cell r="AX143">
            <v>15266604.380000001</v>
          </cell>
          <cell r="AY143">
            <v>4052</v>
          </cell>
          <cell r="BA143">
            <v>706802.21</v>
          </cell>
          <cell r="BB143">
            <v>291384511</v>
          </cell>
          <cell r="BC143">
            <v>11097630.48</v>
          </cell>
          <cell r="BE143">
            <v>546996.05000000005</v>
          </cell>
          <cell r="BH143">
            <v>248723.44</v>
          </cell>
          <cell r="BN143">
            <v>2629871.5099999998</v>
          </cell>
          <cell r="BQ143">
            <v>24937072.510000005</v>
          </cell>
          <cell r="BR143">
            <v>900237.21</v>
          </cell>
          <cell r="BV143">
            <v>0</v>
          </cell>
          <cell r="BW143">
            <v>665180.27</v>
          </cell>
          <cell r="BZ143">
            <v>574311.17000000004</v>
          </cell>
          <cell r="CA143">
            <v>-515908.6</v>
          </cell>
          <cell r="CB143">
            <v>417806</v>
          </cell>
          <cell r="CC143">
            <v>98102.6</v>
          </cell>
          <cell r="CD143">
            <v>21743714.18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142099.34</v>
          </cell>
          <cell r="CK143">
            <v>142099.34</v>
          </cell>
          <cell r="CL143">
            <v>0</v>
          </cell>
        </row>
        <row r="144">
          <cell r="B144" t="str">
            <v>IGC01</v>
          </cell>
          <cell r="C144">
            <v>-31949837.670000002</v>
          </cell>
          <cell r="E144">
            <v>-1834256.72</v>
          </cell>
          <cell r="F144">
            <v>265991.65999999997</v>
          </cell>
          <cell r="G144">
            <v>-842575.88</v>
          </cell>
          <cell r="I144">
            <v>67737.320000000007</v>
          </cell>
          <cell r="J144">
            <v>34714</v>
          </cell>
          <cell r="K144">
            <v>175986</v>
          </cell>
          <cell r="L144">
            <v>31949838.670000002</v>
          </cell>
          <cell r="M144">
            <v>422187.34</v>
          </cell>
          <cell r="O144">
            <v>559110.63</v>
          </cell>
          <cell r="P144">
            <v>-21851883.390000001</v>
          </cell>
          <cell r="Q144">
            <v>-25197682.379999999</v>
          </cell>
          <cell r="R144">
            <v>69243888.030000001</v>
          </cell>
          <cell r="S144">
            <v>1336333.6200000001</v>
          </cell>
          <cell r="U144">
            <v>116263470.56</v>
          </cell>
          <cell r="V144">
            <v>793262.07999999996</v>
          </cell>
          <cell r="Y144">
            <v>172166866.61000001</v>
          </cell>
          <cell r="Z144">
            <v>-56286.99</v>
          </cell>
          <cell r="AC144">
            <v>9579738.2599999998</v>
          </cell>
          <cell r="AD144">
            <v>-23248667.030000001</v>
          </cell>
          <cell r="AE144">
            <v>149205266.93000001</v>
          </cell>
          <cell r="AF144">
            <v>0</v>
          </cell>
          <cell r="AG144">
            <v>24678161.59</v>
          </cell>
          <cell r="AH144">
            <v>334367.2</v>
          </cell>
          <cell r="AI144">
            <v>15221971.98</v>
          </cell>
          <cell r="AJ144">
            <v>98930352.840000004</v>
          </cell>
          <cell r="AK144">
            <v>136047458.59</v>
          </cell>
          <cell r="AL144">
            <v>185180648.44</v>
          </cell>
          <cell r="AM144">
            <v>108534474.11</v>
          </cell>
          <cell r="AN144">
            <v>249541431.69</v>
          </cell>
          <cell r="AO144">
            <v>62408.23</v>
          </cell>
          <cell r="AP144">
            <v>2362426.83</v>
          </cell>
          <cell r="AQ144">
            <v>0</v>
          </cell>
          <cell r="AR144">
            <v>169357.04</v>
          </cell>
          <cell r="AS144">
            <v>100719.65</v>
          </cell>
          <cell r="AU144">
            <v>0</v>
          </cell>
          <cell r="AW144">
            <v>-73496749.260000005</v>
          </cell>
          <cell r="AX144">
            <v>0</v>
          </cell>
          <cell r="AY144">
            <v>-7537839.4500000002</v>
          </cell>
          <cell r="BA144">
            <v>-6127147.0999999996</v>
          </cell>
          <cell r="BB144">
            <v>-3239909.68</v>
          </cell>
          <cell r="BD144">
            <v>-2520678.3199999998</v>
          </cell>
          <cell r="BJ144">
            <v>-924197.27</v>
          </cell>
          <cell r="BN144">
            <v>243723.32</v>
          </cell>
          <cell r="BQ144">
            <v>-898862.87</v>
          </cell>
          <cell r="BR144">
            <v>6686408.1200000001</v>
          </cell>
          <cell r="BV144">
            <v>1</v>
          </cell>
          <cell r="BW144">
            <v>1365371.52</v>
          </cell>
          <cell r="BZ144">
            <v>39750653.840000004</v>
          </cell>
          <cell r="CA144">
            <v>0</v>
          </cell>
          <cell r="CB144">
            <v>0</v>
          </cell>
          <cell r="CC144">
            <v>0</v>
          </cell>
          <cell r="CD144">
            <v>44283802.380000003</v>
          </cell>
          <cell r="CF144">
            <v>90512.37</v>
          </cell>
          <cell r="CG144">
            <v>90512.37</v>
          </cell>
          <cell r="CH144">
            <v>0</v>
          </cell>
          <cell r="CI144">
            <v>38696.660000000003</v>
          </cell>
          <cell r="CJ144">
            <v>129499.03</v>
          </cell>
          <cell r="CK144">
            <v>0</v>
          </cell>
          <cell r="CL144">
            <v>129499.03</v>
          </cell>
        </row>
        <row r="145">
          <cell r="B145" t="str">
            <v>IGD01</v>
          </cell>
          <cell r="C145">
            <v>249777.27</v>
          </cell>
          <cell r="E145">
            <v>-1520.68</v>
          </cell>
          <cell r="J145">
            <v>-647332618.61000001</v>
          </cell>
          <cell r="K145">
            <v>4142247</v>
          </cell>
          <cell r="L145">
            <v>-187986469</v>
          </cell>
          <cell r="M145">
            <v>0</v>
          </cell>
          <cell r="N145">
            <v>-10735095.24</v>
          </cell>
          <cell r="O145">
            <v>2118900</v>
          </cell>
          <cell r="P145">
            <v>-36482983.640000001</v>
          </cell>
          <cell r="Q145">
            <v>-46174848.009999998</v>
          </cell>
          <cell r="R145">
            <v>2988318.13</v>
          </cell>
          <cell r="S145">
            <v>0</v>
          </cell>
          <cell r="U145">
            <v>34290028.009999998</v>
          </cell>
          <cell r="V145">
            <v>4798500.01</v>
          </cell>
          <cell r="W145">
            <v>0</v>
          </cell>
          <cell r="X145">
            <v>7293099.9500000002</v>
          </cell>
          <cell r="Y145">
            <v>3630846.91</v>
          </cell>
          <cell r="Z145">
            <v>0</v>
          </cell>
          <cell r="AA145">
            <v>48000</v>
          </cell>
          <cell r="AC145">
            <v>304414.19</v>
          </cell>
          <cell r="AD145">
            <v>0</v>
          </cell>
          <cell r="AE145">
            <v>282517.46000000002</v>
          </cell>
          <cell r="AF145">
            <v>0</v>
          </cell>
          <cell r="AG145">
            <v>0</v>
          </cell>
          <cell r="AH145">
            <v>510712.97</v>
          </cell>
          <cell r="AI145">
            <v>92349694.239999995</v>
          </cell>
          <cell r="AJ145">
            <v>118424473.11</v>
          </cell>
          <cell r="AK145">
            <v>229747810.09999999</v>
          </cell>
          <cell r="AL145">
            <v>-775.42</v>
          </cell>
          <cell r="AM145">
            <v>131238575.45999999</v>
          </cell>
          <cell r="AN145">
            <v>527696719.14999998</v>
          </cell>
          <cell r="AO145">
            <v>44270567.030000001</v>
          </cell>
          <cell r="AP145">
            <v>3681234.6</v>
          </cell>
          <cell r="AQ145">
            <v>18025118.620000001</v>
          </cell>
          <cell r="AR145">
            <v>-616182.18999999994</v>
          </cell>
          <cell r="AS145">
            <v>-18604239.670000002</v>
          </cell>
          <cell r="AT145">
            <v>0</v>
          </cell>
          <cell r="AU145">
            <v>-9209354.8499999996</v>
          </cell>
          <cell r="AV145">
            <v>-10848316.34</v>
          </cell>
          <cell r="AW145">
            <v>13892975.779999999</v>
          </cell>
          <cell r="AX145">
            <v>-83440322.260000005</v>
          </cell>
          <cell r="AY145">
            <v>1199008724.6900001</v>
          </cell>
          <cell r="AZ145">
            <v>653032.93000000005</v>
          </cell>
          <cell r="BA145">
            <v>3173051.59</v>
          </cell>
          <cell r="BB145">
            <v>466359.62</v>
          </cell>
          <cell r="BC145">
            <v>510214</v>
          </cell>
          <cell r="BD145">
            <v>192825.31</v>
          </cell>
          <cell r="BE145">
            <v>7664649.4299999997</v>
          </cell>
          <cell r="BH145">
            <v>254740.8</v>
          </cell>
          <cell r="BJ145">
            <v>290</v>
          </cell>
          <cell r="BN145">
            <v>8799968.4000000004</v>
          </cell>
          <cell r="BQ145">
            <v>882412.82</v>
          </cell>
          <cell r="BR145">
            <v>0</v>
          </cell>
          <cell r="BV145">
            <v>357745530.29000008</v>
          </cell>
          <cell r="BW145">
            <v>0.16000000014901161</v>
          </cell>
          <cell r="BZ145">
            <v>0</v>
          </cell>
          <cell r="CA145">
            <v>-18604239.670000002</v>
          </cell>
          <cell r="CB145">
            <v>0</v>
          </cell>
          <cell r="CC145">
            <v>0</v>
          </cell>
          <cell r="CD145">
            <v>19081493.539999999</v>
          </cell>
          <cell r="CF145">
            <v>61414530.710000001</v>
          </cell>
          <cell r="CG145">
            <v>61414530.710000001</v>
          </cell>
          <cell r="CH145">
            <v>0</v>
          </cell>
          <cell r="CI145">
            <v>0</v>
          </cell>
          <cell r="CJ145">
            <v>61414530.710000001</v>
          </cell>
          <cell r="CK145">
            <v>0</v>
          </cell>
          <cell r="CL145">
            <v>61414530.710000001</v>
          </cell>
        </row>
        <row r="146">
          <cell r="B146" t="str">
            <v>IGD02</v>
          </cell>
          <cell r="C146">
            <v>-1532110.39</v>
          </cell>
          <cell r="E146">
            <v>-3290351.47</v>
          </cell>
          <cell r="F146">
            <v>771229.3</v>
          </cell>
          <cell r="J146">
            <v>11321</v>
          </cell>
          <cell r="K146">
            <v>6687810</v>
          </cell>
          <cell r="L146">
            <v>-27425610.98</v>
          </cell>
          <cell r="M146">
            <v>704697.67</v>
          </cell>
          <cell r="N146">
            <v>681920.3</v>
          </cell>
          <cell r="O146">
            <v>2523481.5699999998</v>
          </cell>
          <cell r="P146">
            <v>59548.2</v>
          </cell>
          <cell r="Q146">
            <v>-65111927.200000003</v>
          </cell>
          <cell r="R146">
            <v>10239850.300000001</v>
          </cell>
          <cell r="S146">
            <v>0</v>
          </cell>
          <cell r="U146">
            <v>1363840.59</v>
          </cell>
          <cell r="V146">
            <v>46805.96</v>
          </cell>
          <cell r="W146">
            <v>71938.899999999994</v>
          </cell>
          <cell r="X146">
            <v>7293099.9500000002</v>
          </cell>
          <cell r="Y146">
            <v>72170607.25</v>
          </cell>
          <cell r="Z146">
            <v>13110101.050000001</v>
          </cell>
          <cell r="AC146">
            <v>2813725.22</v>
          </cell>
          <cell r="AD146">
            <v>137773.04999999999</v>
          </cell>
          <cell r="AE146">
            <v>2557.83</v>
          </cell>
          <cell r="AF146">
            <v>-2324882.0099999998</v>
          </cell>
          <cell r="AG146">
            <v>-47373.35</v>
          </cell>
          <cell r="AH146">
            <v>60753230.090000004</v>
          </cell>
          <cell r="AI146">
            <v>14522.32</v>
          </cell>
          <cell r="AJ146">
            <v>349648.87</v>
          </cell>
          <cell r="AK146">
            <v>242286556.56999999</v>
          </cell>
          <cell r="AL146">
            <v>20100.8</v>
          </cell>
          <cell r="AM146">
            <v>20100.8</v>
          </cell>
          <cell r="AN146">
            <v>505968835.16000003</v>
          </cell>
          <cell r="AO146">
            <v>90391583.849999994</v>
          </cell>
          <cell r="AP146">
            <v>5280430.54</v>
          </cell>
          <cell r="AQ146">
            <v>0</v>
          </cell>
          <cell r="AR146">
            <v>7354638.9500000002</v>
          </cell>
          <cell r="AT146">
            <v>-9893290.4199999999</v>
          </cell>
          <cell r="AU146">
            <v>-1117.04</v>
          </cell>
          <cell r="AW146">
            <v>63228113.600000001</v>
          </cell>
          <cell r="AX146">
            <v>-101872806.68000001</v>
          </cell>
          <cell r="AZ146">
            <v>-1278677.94</v>
          </cell>
          <cell r="BB146">
            <v>21088847.5</v>
          </cell>
          <cell r="BC146">
            <v>-4642483.42</v>
          </cell>
          <cell r="BD146">
            <v>-2984079.99</v>
          </cell>
          <cell r="BE146">
            <v>-3918866.4</v>
          </cell>
          <cell r="BG146">
            <v>776595.79</v>
          </cell>
          <cell r="BN146">
            <v>0</v>
          </cell>
          <cell r="BQ146">
            <v>-4565037.45</v>
          </cell>
          <cell r="BR146">
            <v>0</v>
          </cell>
          <cell r="BV146">
            <v>-26974768.210000005</v>
          </cell>
          <cell r="BW146">
            <v>0.04</v>
          </cell>
          <cell r="BY146">
            <v>0.01</v>
          </cell>
          <cell r="BZ146">
            <v>1921464.97</v>
          </cell>
          <cell r="CA146">
            <v>319355.67</v>
          </cell>
          <cell r="CB146">
            <v>71938.899999999994</v>
          </cell>
          <cell r="CC146">
            <v>59548.2</v>
          </cell>
          <cell r="CD146">
            <v>19006602.579999998</v>
          </cell>
          <cell r="CF146">
            <v>90391583.849999994</v>
          </cell>
          <cell r="CG146">
            <v>90391583.849999994</v>
          </cell>
          <cell r="CH146">
            <v>0</v>
          </cell>
          <cell r="CI146">
            <v>0</v>
          </cell>
          <cell r="CJ146">
            <v>90391583.849999994</v>
          </cell>
          <cell r="CK146">
            <v>0</v>
          </cell>
          <cell r="CL146">
            <v>90391583.849999994</v>
          </cell>
        </row>
        <row r="147">
          <cell r="B147" t="str">
            <v>IGD03</v>
          </cell>
          <cell r="C147">
            <v>78280.12</v>
          </cell>
          <cell r="E147">
            <v>684.1</v>
          </cell>
          <cell r="F147">
            <v>-165277776.59</v>
          </cell>
          <cell r="G147">
            <v>-27820</v>
          </cell>
          <cell r="J147">
            <v>323432.44</v>
          </cell>
          <cell r="L147">
            <v>161440990</v>
          </cell>
          <cell r="M147">
            <v>0</v>
          </cell>
          <cell r="N147">
            <v>290399.73</v>
          </cell>
          <cell r="O147">
            <v>6559604.4800000004</v>
          </cell>
          <cell r="P147">
            <v>-4197076.67</v>
          </cell>
          <cell r="Q147">
            <v>-611853.61</v>
          </cell>
          <cell r="S147">
            <v>283348.39</v>
          </cell>
          <cell r="U147">
            <v>1694885.8</v>
          </cell>
          <cell r="V147">
            <v>11932902.43</v>
          </cell>
          <cell r="Z147">
            <v>-700</v>
          </cell>
          <cell r="AC147">
            <v>160139347.41</v>
          </cell>
          <cell r="AD147">
            <v>-2686406.7</v>
          </cell>
          <cell r="AF147">
            <v>1873.35</v>
          </cell>
          <cell r="AG147">
            <v>0</v>
          </cell>
          <cell r="AH147">
            <v>2945464.3199999998</v>
          </cell>
          <cell r="AI147">
            <v>689430.07</v>
          </cell>
          <cell r="AJ147">
            <v>33070705.440000001</v>
          </cell>
          <cell r="AK147">
            <v>1445849.23</v>
          </cell>
          <cell r="AL147">
            <v>0</v>
          </cell>
          <cell r="AM147">
            <v>948835.01</v>
          </cell>
          <cell r="AN147">
            <v>0</v>
          </cell>
          <cell r="AO147">
            <v>-446115.41</v>
          </cell>
          <cell r="AP147">
            <v>12382794.689999999</v>
          </cell>
          <cell r="AQ147">
            <v>36349143</v>
          </cell>
          <cell r="AR147">
            <v>45898829.890000001</v>
          </cell>
          <cell r="AS147">
            <v>-252269.97</v>
          </cell>
          <cell r="AT147">
            <v>10.15</v>
          </cell>
          <cell r="AU147">
            <v>-8792376.7200000007</v>
          </cell>
          <cell r="AV147">
            <v>-10800316.93</v>
          </cell>
          <cell r="AW147">
            <v>155432.82999999999</v>
          </cell>
          <cell r="AY147">
            <v>32436676.93</v>
          </cell>
          <cell r="BA147">
            <v>-11532.06</v>
          </cell>
          <cell r="BB147">
            <v>21088847.5</v>
          </cell>
          <cell r="BH147">
            <v>2269886.2200000002</v>
          </cell>
          <cell r="BJ147">
            <v>18274.349999999999</v>
          </cell>
          <cell r="BN147">
            <v>-1.862645149230957E-9</v>
          </cell>
          <cell r="BQ147">
            <v>-28520</v>
          </cell>
          <cell r="BR147">
            <v>-2894386.02</v>
          </cell>
          <cell r="BV147">
            <v>220587677.39999998</v>
          </cell>
          <cell r="BW147">
            <v>-616182.18999999994</v>
          </cell>
          <cell r="BZ147">
            <v>18083031.219999999</v>
          </cell>
          <cell r="CA147">
            <v>205852992.86000001</v>
          </cell>
          <cell r="CB147">
            <v>11932902.43</v>
          </cell>
          <cell r="CC147">
            <v>6559604.4800000004</v>
          </cell>
          <cell r="CD147">
            <v>-1.000000536441803E-2</v>
          </cell>
          <cell r="CF147">
            <v>17933065.260000002</v>
          </cell>
          <cell r="CG147">
            <v>17933065.260000002</v>
          </cell>
          <cell r="CH147">
            <v>2212030.5099999998</v>
          </cell>
          <cell r="CI147">
            <v>1329437.7</v>
          </cell>
          <cell r="CJ147">
            <v>21648240.650000002</v>
          </cell>
          <cell r="CK147">
            <v>0</v>
          </cell>
          <cell r="CL147">
            <v>21648240.650000002</v>
          </cell>
        </row>
        <row r="148">
          <cell r="B148" t="str">
            <v>IGE01</v>
          </cell>
          <cell r="C148">
            <v>-36393028.890000001</v>
          </cell>
          <cell r="F148">
            <v>5835.71</v>
          </cell>
          <cell r="G148">
            <v>-1010131.96</v>
          </cell>
          <cell r="J148">
            <v>34714</v>
          </cell>
          <cell r="K148">
            <v>-35015963</v>
          </cell>
          <cell r="L148">
            <v>36393029.890000001</v>
          </cell>
          <cell r="M148">
            <v>0</v>
          </cell>
          <cell r="N148">
            <v>17500</v>
          </cell>
          <cell r="O148">
            <v>620030.82999999996</v>
          </cell>
          <cell r="P148">
            <v>-114820617.53</v>
          </cell>
          <cell r="Q148">
            <v>-121473903.33</v>
          </cell>
          <cell r="R148">
            <v>0</v>
          </cell>
          <cell r="S148">
            <v>28248.27</v>
          </cell>
          <cell r="U148">
            <v>-480</v>
          </cell>
          <cell r="V148">
            <v>1622351.37</v>
          </cell>
          <cell r="W148">
            <v>-6527.81</v>
          </cell>
          <cell r="Z148">
            <v>-8986999.3300000001</v>
          </cell>
          <cell r="AC148">
            <v>-356518.69</v>
          </cell>
          <cell r="AD148">
            <v>-148431706</v>
          </cell>
          <cell r="AE148">
            <v>-4277.72</v>
          </cell>
          <cell r="AF148">
            <v>151690885.19</v>
          </cell>
          <cell r="AG148">
            <v>15719.26</v>
          </cell>
          <cell r="AH148">
            <v>42846773.880000003</v>
          </cell>
          <cell r="AI148">
            <v>231254</v>
          </cell>
          <cell r="AJ148">
            <v>119804.17</v>
          </cell>
          <cell r="AK148">
            <v>3430184.09</v>
          </cell>
          <cell r="AM148">
            <v>171681205.72999999</v>
          </cell>
          <cell r="AN148">
            <v>7238447.6500000004</v>
          </cell>
          <cell r="AO148">
            <v>-16624.29</v>
          </cell>
          <cell r="AP148">
            <v>17008224.760000002</v>
          </cell>
          <cell r="AQ148">
            <v>0</v>
          </cell>
          <cell r="AR148">
            <v>27820595.120000001</v>
          </cell>
          <cell r="AU148">
            <v>0</v>
          </cell>
          <cell r="AW148">
            <v>21438263.559999999</v>
          </cell>
          <cell r="AY148">
            <v>-109617381.8</v>
          </cell>
          <cell r="AZ148">
            <v>-2255509.73</v>
          </cell>
          <cell r="BB148">
            <v>433500724.5</v>
          </cell>
          <cell r="BC148">
            <v>-3807647.68</v>
          </cell>
          <cell r="BE148">
            <v>-5090418.9800000004</v>
          </cell>
          <cell r="BG148">
            <v>200918.05</v>
          </cell>
          <cell r="BJ148">
            <v>-1842588.56</v>
          </cell>
          <cell r="BN148">
            <v>-2361348.4300000002</v>
          </cell>
          <cell r="BQ148">
            <v>-1765175.97</v>
          </cell>
          <cell r="BR148">
            <v>5102352.32</v>
          </cell>
          <cell r="BV148">
            <v>-1366650.65</v>
          </cell>
          <cell r="BW148">
            <v>3845918.05</v>
          </cell>
          <cell r="BZ148">
            <v>5835.71</v>
          </cell>
          <cell r="CA148">
            <v>-356518.69</v>
          </cell>
          <cell r="CB148">
            <v>0</v>
          </cell>
          <cell r="CC148">
            <v>0</v>
          </cell>
          <cell r="CD148">
            <v>0</v>
          </cell>
          <cell r="CF148">
            <v>31250779.210000001</v>
          </cell>
          <cell r="CG148">
            <v>31250779.210000001</v>
          </cell>
          <cell r="CH148">
            <v>1622351.37</v>
          </cell>
          <cell r="CI148">
            <v>620030.82999999996</v>
          </cell>
          <cell r="CJ148">
            <v>33493161.41</v>
          </cell>
          <cell r="CK148">
            <v>0</v>
          </cell>
          <cell r="CL148">
            <v>33493161.41</v>
          </cell>
        </row>
        <row r="149">
          <cell r="B149" t="str">
            <v>IGF01</v>
          </cell>
          <cell r="C149">
            <v>454924.91</v>
          </cell>
          <cell r="E149">
            <v>-1520.68</v>
          </cell>
          <cell r="F149">
            <v>103837.23</v>
          </cell>
          <cell r="J149">
            <v>53259411.270000003</v>
          </cell>
          <cell r="L149">
            <v>-885762247.88</v>
          </cell>
          <cell r="M149">
            <v>276964.46000000002</v>
          </cell>
          <cell r="N149">
            <v>31437.08</v>
          </cell>
          <cell r="O149">
            <v>106770.23</v>
          </cell>
          <cell r="P149">
            <v>15975868.41</v>
          </cell>
          <cell r="Q149">
            <v>-121473903.33</v>
          </cell>
          <cell r="R149">
            <v>0</v>
          </cell>
          <cell r="S149">
            <v>1484882.03</v>
          </cell>
          <cell r="U149">
            <v>55252</v>
          </cell>
          <cell r="V149">
            <v>150284.89000000001</v>
          </cell>
          <cell r="W149">
            <v>0</v>
          </cell>
          <cell r="Z149">
            <v>-1761846.49</v>
          </cell>
          <cell r="AC149">
            <v>5607868.21</v>
          </cell>
          <cell r="AD149">
            <v>0</v>
          </cell>
          <cell r="AE149">
            <v>-67456275.010000005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14297284.65</v>
          </cell>
          <cell r="AM149">
            <v>20100.8</v>
          </cell>
          <cell r="AN149">
            <v>0</v>
          </cell>
          <cell r="AO149">
            <v>-775.42</v>
          </cell>
          <cell r="AP149">
            <v>20063438.91</v>
          </cell>
          <cell r="AQ149">
            <v>30915491.75</v>
          </cell>
          <cell r="AR149">
            <v>10358669.17</v>
          </cell>
          <cell r="AS149">
            <v>-21100281.66</v>
          </cell>
          <cell r="AT149">
            <v>25.09</v>
          </cell>
          <cell r="AU149">
            <v>-726480.2</v>
          </cell>
          <cell r="AV149">
            <v>-11357151.560000001</v>
          </cell>
          <cell r="AW149">
            <v>110986423.09</v>
          </cell>
          <cell r="AY149">
            <v>1201835157.74</v>
          </cell>
          <cell r="AZ149">
            <v>653032.93000000005</v>
          </cell>
          <cell r="BA149">
            <v>3173051.59</v>
          </cell>
          <cell r="BB149">
            <v>466359.62</v>
          </cell>
          <cell r="BC149">
            <v>510214</v>
          </cell>
          <cell r="BD149">
            <v>192825.31</v>
          </cell>
          <cell r="BE149">
            <v>8029584.7199999997</v>
          </cell>
          <cell r="BJ149">
            <v>175.44</v>
          </cell>
          <cell r="BK149">
            <v>175.44</v>
          </cell>
          <cell r="BN149">
            <v>8816163.0199999996</v>
          </cell>
          <cell r="BQ149">
            <v>-246371.03</v>
          </cell>
          <cell r="BR149">
            <v>0</v>
          </cell>
          <cell r="BV149">
            <v>452628.81</v>
          </cell>
          <cell r="BW149">
            <v>-1.1641532182693481E-10</v>
          </cell>
          <cell r="BZ149">
            <v>5865098.7700000005</v>
          </cell>
          <cell r="CA149">
            <v>-775.42</v>
          </cell>
          <cell r="CB149">
            <v>0</v>
          </cell>
          <cell r="CC149">
            <v>0</v>
          </cell>
          <cell r="CD149">
            <v>34518364.229999997</v>
          </cell>
          <cell r="CF149">
            <v>466416.46</v>
          </cell>
          <cell r="CG149">
            <v>466416.46</v>
          </cell>
          <cell r="CH149">
            <v>16019.25</v>
          </cell>
          <cell r="CI149">
            <v>6774.27</v>
          </cell>
          <cell r="CJ149">
            <v>489209.98</v>
          </cell>
          <cell r="CK149">
            <v>0</v>
          </cell>
          <cell r="CL149">
            <v>489209.98</v>
          </cell>
        </row>
        <row r="150">
          <cell r="B150" t="str">
            <v>IGG03</v>
          </cell>
          <cell r="C150">
            <v>-2964069.34</v>
          </cell>
          <cell r="E150">
            <v>0</v>
          </cell>
          <cell r="F150">
            <v>-2062431.11</v>
          </cell>
          <cell r="G150">
            <v>32221.17</v>
          </cell>
          <cell r="H150">
            <v>93257.64</v>
          </cell>
          <cell r="J150">
            <v>511220.88</v>
          </cell>
          <cell r="K150">
            <v>-16403961</v>
          </cell>
          <cell r="L150">
            <v>0</v>
          </cell>
          <cell r="N150">
            <v>62874.080000000002</v>
          </cell>
          <cell r="O150">
            <v>-985358.6</v>
          </cell>
          <cell r="P150">
            <v>76951.509999999995</v>
          </cell>
          <cell r="Q150">
            <v>11774115</v>
          </cell>
          <cell r="R150">
            <v>3606966.17</v>
          </cell>
          <cell r="S150">
            <v>0</v>
          </cell>
          <cell r="U150">
            <v>110504</v>
          </cell>
          <cell r="V150">
            <v>88798.96</v>
          </cell>
          <cell r="W150">
            <v>198867.14</v>
          </cell>
          <cell r="X150">
            <v>71986245</v>
          </cell>
          <cell r="Y150">
            <v>6076.5</v>
          </cell>
          <cell r="Z150">
            <v>44564596.229999997</v>
          </cell>
          <cell r="AC150">
            <v>-77704.39</v>
          </cell>
          <cell r="AD150">
            <v>31594369.5</v>
          </cell>
          <cell r="AE150">
            <v>2557.83</v>
          </cell>
          <cell r="AF150">
            <v>0</v>
          </cell>
          <cell r="AG150">
            <v>-48954.32</v>
          </cell>
          <cell r="AH150">
            <v>-4129846.09</v>
          </cell>
          <cell r="AI150">
            <v>18973.759999999998</v>
          </cell>
          <cell r="AJ150">
            <v>425109.8</v>
          </cell>
          <cell r="AK150">
            <v>3084537.04</v>
          </cell>
          <cell r="AL150">
            <v>475455.27</v>
          </cell>
          <cell r="AO150">
            <v>0.18</v>
          </cell>
          <cell r="AP150">
            <v>24744233.82</v>
          </cell>
          <cell r="AQ150">
            <v>0</v>
          </cell>
          <cell r="AR150">
            <v>1030023.53</v>
          </cell>
          <cell r="AS150">
            <v>1345573.44</v>
          </cell>
          <cell r="AT150">
            <v>1447472.21</v>
          </cell>
          <cell r="AU150">
            <v>-11396048.26</v>
          </cell>
          <cell r="AY150">
            <v>-124597187.48</v>
          </cell>
          <cell r="AZ150">
            <v>-2389025.6</v>
          </cell>
          <cell r="BB150">
            <v>2965.51</v>
          </cell>
          <cell r="BD150">
            <v>2659489.48</v>
          </cell>
          <cell r="BE150">
            <v>-20173679.140000001</v>
          </cell>
          <cell r="BF150">
            <v>160607.56</v>
          </cell>
          <cell r="BH150">
            <v>3255473.69</v>
          </cell>
          <cell r="BI150">
            <v>-148277.26999999999</v>
          </cell>
          <cell r="BK150">
            <v>781960</v>
          </cell>
          <cell r="BN150">
            <v>0</v>
          </cell>
          <cell r="BQ150">
            <v>44564596.229999997</v>
          </cell>
          <cell r="BR150">
            <v>2662454.9900000002</v>
          </cell>
          <cell r="BT150">
            <v>0</v>
          </cell>
          <cell r="BV150">
            <v>-24969701.810000002</v>
          </cell>
          <cell r="BW150">
            <v>1</v>
          </cell>
          <cell r="BX150">
            <v>796.13</v>
          </cell>
          <cell r="BZ150">
            <v>29685802.949999999</v>
          </cell>
          <cell r="CA150">
            <v>-1831953.3299999996</v>
          </cell>
          <cell r="CB150">
            <v>0</v>
          </cell>
          <cell r="CC150">
            <v>0</v>
          </cell>
          <cell r="CD150">
            <v>452304</v>
          </cell>
          <cell r="CF150">
            <v>1283027.1499999999</v>
          </cell>
          <cell r="CG150">
            <v>-164445.06</v>
          </cell>
          <cell r="CH150">
            <v>88798.96</v>
          </cell>
          <cell r="CI150">
            <v>-985358.6</v>
          </cell>
          <cell r="CJ150">
            <v>-4839684.88</v>
          </cell>
          <cell r="CK150">
            <v>-2062431.11</v>
          </cell>
          <cell r="CL150">
            <v>-1236523.9199999997</v>
          </cell>
        </row>
        <row r="151">
          <cell r="B151" t="str">
            <v>IGG04</v>
          </cell>
          <cell r="C151">
            <v>-14479.94</v>
          </cell>
          <cell r="E151">
            <v>684.1</v>
          </cell>
          <cell r="F151">
            <v>-864952173.80999994</v>
          </cell>
          <cell r="G151">
            <v>-45132.83</v>
          </cell>
          <cell r="H151">
            <v>93257.64</v>
          </cell>
          <cell r="J151">
            <v>195996.15</v>
          </cell>
          <cell r="L151">
            <v>862033019.88</v>
          </cell>
          <cell r="M151">
            <v>2012268.94</v>
          </cell>
          <cell r="N151">
            <v>-14124.13</v>
          </cell>
          <cell r="O151">
            <v>7290444.4800000004</v>
          </cell>
          <cell r="P151">
            <v>20443326.859999999</v>
          </cell>
          <cell r="Q151">
            <v>15362857.5</v>
          </cell>
          <cell r="S151">
            <v>8569986.3599999994</v>
          </cell>
          <cell r="V151">
            <v>12907144.01</v>
          </cell>
          <cell r="W151">
            <v>-6527.81</v>
          </cell>
          <cell r="X151">
            <v>94166527.5</v>
          </cell>
          <cell r="Y151">
            <v>6076.5</v>
          </cell>
          <cell r="Z151">
            <v>-10582255.300000001</v>
          </cell>
          <cell r="AC151">
            <v>-3414.04</v>
          </cell>
          <cell r="AD151">
            <v>-2599185.21</v>
          </cell>
          <cell r="AE151">
            <v>2038.39</v>
          </cell>
          <cell r="AF151">
            <v>6159.45</v>
          </cell>
          <cell r="AG151">
            <v>15879.91</v>
          </cell>
          <cell r="AH151">
            <v>2945464.3199999998</v>
          </cell>
          <cell r="AI151">
            <v>1198918.73</v>
          </cell>
          <cell r="AJ151">
            <v>830140.47</v>
          </cell>
          <cell r="AK151">
            <v>5462373.0999999996</v>
          </cell>
          <cell r="AL151">
            <v>475455.27</v>
          </cell>
          <cell r="AN151">
            <v>0</v>
          </cell>
          <cell r="AO151">
            <v>-459535.07</v>
          </cell>
          <cell r="AP151">
            <v>73433582.879999995</v>
          </cell>
          <cell r="AQ151">
            <v>0</v>
          </cell>
          <cell r="AR151">
            <v>60921433.609999999</v>
          </cell>
          <cell r="AS151">
            <v>-48700594.969999999</v>
          </cell>
          <cell r="AT151">
            <v>55.49</v>
          </cell>
          <cell r="AU151">
            <v>-30652614.059999999</v>
          </cell>
          <cell r="AV151">
            <v>-11644439.289999999</v>
          </cell>
          <cell r="AW151">
            <v>-11866393.84</v>
          </cell>
          <cell r="AY151">
            <v>1182716279.1099999</v>
          </cell>
          <cell r="AZ151">
            <v>653032.93000000005</v>
          </cell>
          <cell r="BA151">
            <v>3173051.59</v>
          </cell>
          <cell r="BB151">
            <v>466359.62</v>
          </cell>
          <cell r="BC151">
            <v>510214</v>
          </cell>
          <cell r="BD151">
            <v>192825.31</v>
          </cell>
          <cell r="BE151">
            <v>6433499.4199999999</v>
          </cell>
          <cell r="BF151">
            <v>160607.56</v>
          </cell>
          <cell r="BG151">
            <v>9.5500000000000007</v>
          </cell>
          <cell r="BH151">
            <v>783031.4</v>
          </cell>
          <cell r="BI151">
            <v>-148277.26999999999</v>
          </cell>
          <cell r="BK151">
            <v>781960</v>
          </cell>
          <cell r="BN151">
            <v>1242957.52</v>
          </cell>
          <cell r="BQ151">
            <v>-1.862645149230957E-9</v>
          </cell>
          <cell r="BR151">
            <v>0</v>
          </cell>
          <cell r="BT151">
            <v>0</v>
          </cell>
          <cell r="BV151">
            <v>-48546.87</v>
          </cell>
          <cell r="BW151">
            <v>321156389.75999987</v>
          </cell>
          <cell r="BX151">
            <v>796.13</v>
          </cell>
          <cell r="BZ151">
            <v>58238175.030000001</v>
          </cell>
          <cell r="CA151">
            <v>-3414.04</v>
          </cell>
          <cell r="CB151">
            <v>0</v>
          </cell>
          <cell r="CC151">
            <v>0</v>
          </cell>
          <cell r="CD151">
            <v>1198918.73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195996.15</v>
          </cell>
          <cell r="CL151">
            <v>783031.4</v>
          </cell>
        </row>
        <row r="152">
          <cell r="B152" t="str">
            <v>IGG07</v>
          </cell>
          <cell r="C152">
            <v>11012.82</v>
          </cell>
          <cell r="E152">
            <v>-93.13</v>
          </cell>
          <cell r="F152">
            <v>1168999.22</v>
          </cell>
          <cell r="G152">
            <v>-1235035.04</v>
          </cell>
          <cell r="J152">
            <v>195996.15</v>
          </cell>
          <cell r="K152">
            <v>-12942459</v>
          </cell>
          <cell r="L152">
            <v>-33260957.710000001</v>
          </cell>
          <cell r="M152">
            <v>36460025.740000002</v>
          </cell>
          <cell r="N152">
            <v>4157.49</v>
          </cell>
          <cell r="O152">
            <v>504181.1</v>
          </cell>
          <cell r="P152">
            <v>76951.509999999995</v>
          </cell>
          <cell r="S152">
            <v>-8314.98</v>
          </cell>
          <cell r="V152">
            <v>1186300.33</v>
          </cell>
          <cell r="W152">
            <v>149736.78</v>
          </cell>
          <cell r="Z152">
            <v>4663917.4400000004</v>
          </cell>
          <cell r="AC152">
            <v>-38033359.369999997</v>
          </cell>
          <cell r="AD152">
            <v>799511.49</v>
          </cell>
          <cell r="AE152">
            <v>4176.68</v>
          </cell>
          <cell r="AF152">
            <v>-1787.77</v>
          </cell>
          <cell r="AG152">
            <v>-47306.78</v>
          </cell>
          <cell r="AH152">
            <v>-83658.539999999994</v>
          </cell>
          <cell r="AI152">
            <v>30212.46</v>
          </cell>
          <cell r="AJ152">
            <v>255720.8</v>
          </cell>
          <cell r="AN152">
            <v>0</v>
          </cell>
          <cell r="AO152">
            <v>267591.98</v>
          </cell>
          <cell r="AP152">
            <v>-125843.35</v>
          </cell>
          <cell r="AQ152">
            <v>0</v>
          </cell>
          <cell r="AR152">
            <v>32594490.059999999</v>
          </cell>
          <cell r="AS152">
            <v>-42073.54</v>
          </cell>
          <cell r="AT152">
            <v>39.25</v>
          </cell>
          <cell r="AU152">
            <v>-10532893.34</v>
          </cell>
          <cell r="AW152">
            <v>11212243.07</v>
          </cell>
          <cell r="AX152">
            <v>33900.839999999997</v>
          </cell>
          <cell r="AY152">
            <v>33900.839999999997</v>
          </cell>
          <cell r="AZ152">
            <v>453000</v>
          </cell>
          <cell r="BA152">
            <v>-56423.3</v>
          </cell>
          <cell r="BB152">
            <v>1821701</v>
          </cell>
          <cell r="BH152">
            <v>-46551.67</v>
          </cell>
          <cell r="BJ152">
            <v>7583.9</v>
          </cell>
          <cell r="BK152">
            <v>9894.24</v>
          </cell>
          <cell r="BL152">
            <v>175.44</v>
          </cell>
          <cell r="BN152">
            <v>0</v>
          </cell>
          <cell r="BQ152">
            <v>4663917.4400000004</v>
          </cell>
          <cell r="BR152">
            <v>-10658736.689999999</v>
          </cell>
          <cell r="BV152">
            <v>-5480942.8499999987</v>
          </cell>
          <cell r="BW152">
            <v>-32795624.129999999</v>
          </cell>
          <cell r="BZ152">
            <v>8797544.620000001</v>
          </cell>
          <cell r="CA152">
            <v>-5480942.8499999987</v>
          </cell>
          <cell r="CB152">
            <v>0</v>
          </cell>
          <cell r="CC152">
            <v>0</v>
          </cell>
          <cell r="CD152">
            <v>-686408254.69000006</v>
          </cell>
          <cell r="CF152">
            <v>-1563365.1</v>
          </cell>
          <cell r="CG152">
            <v>-1563365.1</v>
          </cell>
          <cell r="CH152">
            <v>708724.13</v>
          </cell>
          <cell r="CI152">
            <v>335430.89</v>
          </cell>
          <cell r="CJ152">
            <v>-519210.08</v>
          </cell>
          <cell r="CK152">
            <v>0</v>
          </cell>
          <cell r="CL152">
            <v>-519210.08</v>
          </cell>
        </row>
        <row r="153">
          <cell r="B153" t="str">
            <v>IGG08</v>
          </cell>
          <cell r="C153">
            <v>564006.23</v>
          </cell>
          <cell r="E153">
            <v>-1520.68</v>
          </cell>
          <cell r="F153">
            <v>-864952173.80999994</v>
          </cell>
          <cell r="G153">
            <v>-575943.74</v>
          </cell>
          <cell r="J153">
            <v>-93954968.819999993</v>
          </cell>
          <cell r="L153">
            <v>-62971250</v>
          </cell>
          <cell r="N153">
            <v>169187</v>
          </cell>
          <cell r="O153">
            <v>574948.28</v>
          </cell>
          <cell r="Q153">
            <v>37042611.770000003</v>
          </cell>
          <cell r="R153">
            <v>12211212.5</v>
          </cell>
          <cell r="S153">
            <v>0</v>
          </cell>
          <cell r="U153">
            <v>675902</v>
          </cell>
          <cell r="V153">
            <v>2649327.44</v>
          </cell>
          <cell r="W153">
            <v>0</v>
          </cell>
          <cell r="X153">
            <v>191645278</v>
          </cell>
          <cell r="Y153">
            <v>58274608.149999999</v>
          </cell>
          <cell r="AC153">
            <v>3996721.31</v>
          </cell>
          <cell r="AD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568894.43999999994</v>
          </cell>
          <cell r="AL153">
            <v>568894.43999999994</v>
          </cell>
          <cell r="AM153">
            <v>20100.8</v>
          </cell>
          <cell r="AN153">
            <v>0</v>
          </cell>
          <cell r="AO153">
            <v>-1505.22</v>
          </cell>
          <cell r="AP153">
            <v>33984071.670000002</v>
          </cell>
          <cell r="AQ153">
            <v>67768327.079999998</v>
          </cell>
          <cell r="AR153">
            <v>60221360.799999997</v>
          </cell>
          <cell r="AS153">
            <v>-933038.45</v>
          </cell>
          <cell r="AT153">
            <v>143109.48000000001</v>
          </cell>
          <cell r="AU153">
            <v>-1889290984.3699999</v>
          </cell>
          <cell r="AV153">
            <v>-3429660.65</v>
          </cell>
          <cell r="AW153">
            <v>-731208.69</v>
          </cell>
          <cell r="AX153">
            <v>-2769763.06</v>
          </cell>
          <cell r="AY153">
            <v>-1460054.23</v>
          </cell>
          <cell r="AZ153">
            <v>-714191.86</v>
          </cell>
          <cell r="BA153">
            <v>-19807813.75</v>
          </cell>
          <cell r="BG153">
            <v>9.5500000000000007</v>
          </cell>
          <cell r="BJ153">
            <v>-0.04</v>
          </cell>
          <cell r="BN153">
            <v>-6179543.7800000003</v>
          </cell>
          <cell r="BQ153">
            <v>6422888.6099999957</v>
          </cell>
          <cell r="BR153">
            <v>-1822316299.4299998</v>
          </cell>
          <cell r="BV153">
            <v>-933038.45</v>
          </cell>
          <cell r="BW153">
            <v>225627422.07000005</v>
          </cell>
          <cell r="BZ153">
            <v>15145518.629999999</v>
          </cell>
          <cell r="CA153">
            <v>-933038.45</v>
          </cell>
          <cell r="CB153">
            <v>0</v>
          </cell>
          <cell r="CC153">
            <v>0</v>
          </cell>
          <cell r="CD153">
            <v>60470021.779999994</v>
          </cell>
          <cell r="CF153">
            <v>14996093.550000001</v>
          </cell>
          <cell r="CG153">
            <v>14996093.550000001</v>
          </cell>
          <cell r="CH153">
            <v>1280039.45</v>
          </cell>
          <cell r="CI153">
            <v>916993.28</v>
          </cell>
          <cell r="CJ153">
            <v>-1.862645149230957E-9</v>
          </cell>
          <cell r="CK153">
            <v>-17193126.280000001</v>
          </cell>
          <cell r="CL153">
            <v>17193126.280000001</v>
          </cell>
        </row>
        <row r="154">
          <cell r="B154" t="str">
            <v>IGH01</v>
          </cell>
          <cell r="C154">
            <v>-3802628.37</v>
          </cell>
          <cell r="E154">
            <v>22884.62</v>
          </cell>
          <cell r="F154">
            <v>1371360.66</v>
          </cell>
          <cell r="G154">
            <v>4460.3599999999997</v>
          </cell>
          <cell r="I154">
            <v>-3572198.18</v>
          </cell>
          <cell r="J154">
            <v>197791</v>
          </cell>
          <cell r="K154">
            <v>-29175120</v>
          </cell>
          <cell r="L154">
            <v>0</v>
          </cell>
          <cell r="M154">
            <v>-41517488.340000004</v>
          </cell>
          <cell r="N154">
            <v>338374</v>
          </cell>
          <cell r="O154">
            <v>44461.23</v>
          </cell>
          <cell r="P154">
            <v>-15098283.09</v>
          </cell>
          <cell r="Q154">
            <v>37042611.770000003</v>
          </cell>
          <cell r="S154">
            <v>-107038190.33</v>
          </cell>
          <cell r="U154">
            <v>1351804</v>
          </cell>
          <cell r="V154">
            <v>74580.47</v>
          </cell>
          <cell r="W154">
            <v>24008.78</v>
          </cell>
          <cell r="X154">
            <v>191645278</v>
          </cell>
          <cell r="Y154">
            <v>36339161.600000001</v>
          </cell>
          <cell r="Z154">
            <v>-9091788.7799999993</v>
          </cell>
          <cell r="AC154">
            <v>148</v>
          </cell>
          <cell r="AD154">
            <v>25129459.879999999</v>
          </cell>
          <cell r="AE154">
            <v>-516283111</v>
          </cell>
          <cell r="AF154">
            <v>-228687889.77000001</v>
          </cell>
          <cell r="AG154">
            <v>-55701.75</v>
          </cell>
          <cell r="AH154">
            <v>-5187417.76</v>
          </cell>
          <cell r="AI154">
            <v>28658167.579999998</v>
          </cell>
          <cell r="AJ154">
            <v>1289775.8799999999</v>
          </cell>
          <cell r="AK154">
            <v>63034945.740000002</v>
          </cell>
          <cell r="AL154">
            <v>181133.17</v>
          </cell>
          <cell r="AM154">
            <v>195736.16</v>
          </cell>
          <cell r="AO154">
            <v>0.18</v>
          </cell>
          <cell r="AP154">
            <v>84229331.680000007</v>
          </cell>
          <cell r="AQ154">
            <v>4325851.8899999997</v>
          </cell>
          <cell r="AR154">
            <v>2087595.2</v>
          </cell>
          <cell r="AS154">
            <v>1345573.44</v>
          </cell>
          <cell r="AT154">
            <v>-6440.11</v>
          </cell>
          <cell r="AU154">
            <v>1227.98</v>
          </cell>
          <cell r="AV154">
            <v>222908.78</v>
          </cell>
          <cell r="AW154">
            <v>-97450.52</v>
          </cell>
          <cell r="AX154">
            <v>0</v>
          </cell>
          <cell r="AY154">
            <v>-90414082.209999993</v>
          </cell>
          <cell r="AZ154">
            <v>625933</v>
          </cell>
          <cell r="BA154">
            <v>-2274723.4300000002</v>
          </cell>
          <cell r="BB154">
            <v>-803034.54</v>
          </cell>
          <cell r="BC154">
            <v>-482500</v>
          </cell>
          <cell r="BE154">
            <v>-20236086</v>
          </cell>
          <cell r="BI154">
            <v>3104.27</v>
          </cell>
          <cell r="BJ154">
            <v>-27450990</v>
          </cell>
          <cell r="BK154">
            <v>-267271.09000000003</v>
          </cell>
          <cell r="BL154">
            <v>-2342341.9</v>
          </cell>
          <cell r="BN154">
            <v>-226212356.61000001</v>
          </cell>
          <cell r="BQ154">
            <v>-203617.18</v>
          </cell>
          <cell r="BR154">
            <v>-510259447.16999996</v>
          </cell>
          <cell r="BV154">
            <v>148</v>
          </cell>
          <cell r="BW154">
            <v>-1770342.26</v>
          </cell>
          <cell r="BY154">
            <v>0</v>
          </cell>
          <cell r="BZ154">
            <v>12656860.580000002</v>
          </cell>
          <cell r="CA154">
            <v>148</v>
          </cell>
          <cell r="CB154">
            <v>0</v>
          </cell>
          <cell r="CC154">
            <v>0</v>
          </cell>
          <cell r="CD154">
            <v>75351348.060000002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0.01</v>
          </cell>
          <cell r="CK154">
            <v>0</v>
          </cell>
          <cell r="CL154">
            <v>0.01</v>
          </cell>
        </row>
        <row r="155">
          <cell r="B155" t="str">
            <v>IJA01</v>
          </cell>
          <cell r="C155">
            <v>1167331.58</v>
          </cell>
          <cell r="E155">
            <v>-319252.45</v>
          </cell>
          <cell r="F155">
            <v>29420670.370000001</v>
          </cell>
          <cell r="G155">
            <v>-52453.83</v>
          </cell>
          <cell r="I155">
            <v>-1048.99</v>
          </cell>
          <cell r="J155">
            <v>-22962</v>
          </cell>
          <cell r="L155">
            <v>-1313635.6000000001</v>
          </cell>
          <cell r="M155">
            <v>-1111367.95</v>
          </cell>
          <cell r="N155">
            <v>-6170336.2800000003</v>
          </cell>
          <cell r="O155">
            <v>17500</v>
          </cell>
          <cell r="P155">
            <v>4689458.58</v>
          </cell>
          <cell r="Q155">
            <v>0</v>
          </cell>
          <cell r="S155">
            <v>-2964652.32</v>
          </cell>
          <cell r="T155">
            <v>74204</v>
          </cell>
          <cell r="U155">
            <v>0</v>
          </cell>
          <cell r="V155">
            <v>-70000</v>
          </cell>
          <cell r="W155">
            <v>0</v>
          </cell>
          <cell r="X155">
            <v>5546376.7000000002</v>
          </cell>
          <cell r="Y155">
            <v>13338.82</v>
          </cell>
          <cell r="Z155">
            <v>-13698914.25</v>
          </cell>
          <cell r="AA155">
            <v>-2133437.86</v>
          </cell>
          <cell r="AB155">
            <v>3.9</v>
          </cell>
          <cell r="AC155">
            <v>114303000</v>
          </cell>
          <cell r="AD155">
            <v>0</v>
          </cell>
          <cell r="AE155">
            <v>-80328.81</v>
          </cell>
          <cell r="AF155">
            <v>0</v>
          </cell>
          <cell r="AG155">
            <v>0</v>
          </cell>
          <cell r="AH155">
            <v>-361980.8</v>
          </cell>
          <cell r="AI155">
            <v>0</v>
          </cell>
          <cell r="AJ155">
            <v>0</v>
          </cell>
          <cell r="AK155">
            <v>12902685.210000001</v>
          </cell>
          <cell r="AL155">
            <v>-31920.95</v>
          </cell>
          <cell r="AM155">
            <v>548058.51</v>
          </cell>
          <cell r="AO155">
            <v>-174285.52</v>
          </cell>
          <cell r="AP155">
            <v>21462524.600000001</v>
          </cell>
          <cell r="AQ155">
            <v>4325851.8899999997</v>
          </cell>
          <cell r="AR155">
            <v>-860572.32</v>
          </cell>
          <cell r="AS155">
            <v>2161980.7999999998</v>
          </cell>
          <cell r="AT155">
            <v>-12677818.48</v>
          </cell>
          <cell r="AU155">
            <v>-30840190.920000002</v>
          </cell>
          <cell r="AZ155">
            <v>-201935.07</v>
          </cell>
          <cell r="BA155">
            <v>-3692900.14</v>
          </cell>
          <cell r="BB155">
            <v>-237224.72</v>
          </cell>
          <cell r="BC155">
            <v>-2656995.7799999998</v>
          </cell>
          <cell r="BD155">
            <v>-156903.01</v>
          </cell>
          <cell r="BE155">
            <v>498459.81</v>
          </cell>
          <cell r="BF155">
            <v>160607.56</v>
          </cell>
          <cell r="BH155">
            <v>337663.26</v>
          </cell>
          <cell r="BI155">
            <v>428451.86</v>
          </cell>
          <cell r="BL155">
            <v>11059.22</v>
          </cell>
          <cell r="BN155">
            <v>-324457925.52999997</v>
          </cell>
          <cell r="BQ155">
            <v>-31360325.469999999</v>
          </cell>
          <cell r="BR155">
            <v>-106911263.94999997</v>
          </cell>
          <cell r="BV155">
            <v>107558976.34999999</v>
          </cell>
          <cell r="BW155">
            <v>649561.54</v>
          </cell>
          <cell r="BY155">
            <v>0.01</v>
          </cell>
          <cell r="BZ155">
            <v>449695.28</v>
          </cell>
          <cell r="CA155">
            <v>114303000</v>
          </cell>
          <cell r="CB155">
            <v>0</v>
          </cell>
          <cell r="CC155">
            <v>0</v>
          </cell>
          <cell r="CD155">
            <v>60026565.32</v>
          </cell>
          <cell r="CF155">
            <v>-860572.32</v>
          </cell>
          <cell r="CG155">
            <v>-860572.32</v>
          </cell>
          <cell r="CH155">
            <v>0</v>
          </cell>
          <cell r="CI155">
            <v>0</v>
          </cell>
          <cell r="CJ155">
            <v>-860572.32</v>
          </cell>
          <cell r="CK155">
            <v>0</v>
          </cell>
          <cell r="CL155">
            <v>-860572.32</v>
          </cell>
        </row>
        <row r="156">
          <cell r="B156" t="str">
            <v>IJA02</v>
          </cell>
          <cell r="C156">
            <v>71452.649999999994</v>
          </cell>
          <cell r="E156">
            <v>976.18</v>
          </cell>
          <cell r="F156">
            <v>203400</v>
          </cell>
          <cell r="G156">
            <v>-22563</v>
          </cell>
          <cell r="I156">
            <v>0</v>
          </cell>
          <cell r="J156">
            <v>197791</v>
          </cell>
          <cell r="L156">
            <v>0</v>
          </cell>
          <cell r="M156">
            <v>-21907772.390000001</v>
          </cell>
          <cell r="N156">
            <v>11604</v>
          </cell>
          <cell r="O156">
            <v>5454299.9000000004</v>
          </cell>
          <cell r="P156">
            <v>-25414984.420000002</v>
          </cell>
          <cell r="S156">
            <v>26602.91</v>
          </cell>
          <cell r="U156">
            <v>1200</v>
          </cell>
          <cell r="V156">
            <v>23229139.440000001</v>
          </cell>
          <cell r="W156">
            <v>-6527.81</v>
          </cell>
          <cell r="Z156">
            <v>5574597.3700000001</v>
          </cell>
          <cell r="AC156">
            <v>-28683439.329999998</v>
          </cell>
          <cell r="AD156">
            <v>-2535267</v>
          </cell>
          <cell r="AE156">
            <v>203184.39</v>
          </cell>
          <cell r="AF156">
            <v>4994882.24</v>
          </cell>
          <cell r="AG156">
            <v>22672.76</v>
          </cell>
          <cell r="AH156">
            <v>-6244989.4299999997</v>
          </cell>
          <cell r="AI156">
            <v>-4106.25</v>
          </cell>
          <cell r="AJ156">
            <v>2146200.35</v>
          </cell>
          <cell r="AK156">
            <v>181532243.88999999</v>
          </cell>
          <cell r="AL156">
            <v>1003.68</v>
          </cell>
          <cell r="AM156">
            <v>-6557501.7599999998</v>
          </cell>
          <cell r="AO156">
            <v>0.18</v>
          </cell>
          <cell r="AP156">
            <v>5038886.63</v>
          </cell>
          <cell r="AQ156">
            <v>0</v>
          </cell>
          <cell r="AR156">
            <v>112316901.48999999</v>
          </cell>
          <cell r="AS156">
            <v>-60204.02</v>
          </cell>
          <cell r="AT156">
            <v>5811.21</v>
          </cell>
          <cell r="AU156">
            <v>16245701.76</v>
          </cell>
          <cell r="AX156">
            <v>184.21</v>
          </cell>
          <cell r="AZ156">
            <v>762933</v>
          </cell>
          <cell r="BA156">
            <v>0</v>
          </cell>
          <cell r="BB156">
            <v>0.02</v>
          </cell>
          <cell r="BD156">
            <v>-1850675.19</v>
          </cell>
          <cell r="BE156">
            <v>-20298492.859999999</v>
          </cell>
          <cell r="BF156">
            <v>-1938602.41</v>
          </cell>
          <cell r="BH156">
            <v>13876563.67</v>
          </cell>
          <cell r="BI156">
            <v>-575884.81000000006</v>
          </cell>
          <cell r="BJ156">
            <v>-1054969.02</v>
          </cell>
          <cell r="BL156">
            <v>175.44</v>
          </cell>
          <cell r="BM156">
            <v>-159858.01999999999</v>
          </cell>
          <cell r="BN156">
            <v>-33736423.149999999</v>
          </cell>
          <cell r="BQ156">
            <v>5648029.8999999994</v>
          </cell>
          <cell r="BR156">
            <v>-3310886.98</v>
          </cell>
          <cell r="BV156">
            <v>1.000000536441803E-2</v>
          </cell>
          <cell r="BW156">
            <v>-26433074.559999999</v>
          </cell>
          <cell r="BZ156">
            <v>1964859.24</v>
          </cell>
          <cell r="CA156">
            <v>-28683439.329999998</v>
          </cell>
          <cell r="CB156">
            <v>23229139.440000001</v>
          </cell>
          <cell r="CC156">
            <v>5454299.9000000004</v>
          </cell>
          <cell r="CD156">
            <v>1846869.93</v>
          </cell>
          <cell r="CF156">
            <v>7425000</v>
          </cell>
          <cell r="CG156">
            <v>7425000</v>
          </cell>
          <cell r="CH156">
            <v>0</v>
          </cell>
          <cell r="CI156">
            <v>0</v>
          </cell>
          <cell r="CJ156">
            <v>6370030.9800000004</v>
          </cell>
          <cell r="CK156">
            <v>0</v>
          </cell>
          <cell r="CL156">
            <v>6370030.9800000004</v>
          </cell>
        </row>
        <row r="157">
          <cell r="B157" t="str">
            <v>IJB01</v>
          </cell>
          <cell r="C157">
            <v>-7275795.0800000001</v>
          </cell>
          <cell r="E157">
            <v>-1976771.85</v>
          </cell>
          <cell r="F157">
            <v>2146395.27</v>
          </cell>
          <cell r="G157">
            <v>-59774.83</v>
          </cell>
          <cell r="H157">
            <v>-2738487.41</v>
          </cell>
          <cell r="M157">
            <v>-42065.68</v>
          </cell>
          <cell r="N157">
            <v>0</v>
          </cell>
          <cell r="O157">
            <v>350938.22</v>
          </cell>
          <cell r="P157">
            <v>5244497.9199999999</v>
          </cell>
          <cell r="Q157">
            <v>36522120</v>
          </cell>
          <cell r="S157">
            <v>-94647.77</v>
          </cell>
          <cell r="T157">
            <v>12000</v>
          </cell>
          <cell r="U157">
            <v>-639745</v>
          </cell>
          <cell r="V157">
            <v>720074.17</v>
          </cell>
          <cell r="W157">
            <v>10488995.869999999</v>
          </cell>
          <cell r="X157">
            <v>187434052.5</v>
          </cell>
          <cell r="Y157">
            <v>13338.82</v>
          </cell>
          <cell r="Z157">
            <v>-914928.44</v>
          </cell>
          <cell r="AA157">
            <v>0</v>
          </cell>
          <cell r="AC157">
            <v>13131985.74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5612230.29</v>
          </cell>
          <cell r="AI157">
            <v>81281775.739999995</v>
          </cell>
          <cell r="AJ157">
            <v>16659328.01</v>
          </cell>
          <cell r="AK157">
            <v>170969495.18000001</v>
          </cell>
          <cell r="AL157">
            <v>46200384.68</v>
          </cell>
          <cell r="AM157">
            <v>4645.8599999999997</v>
          </cell>
          <cell r="AN157">
            <v>0</v>
          </cell>
          <cell r="AO157">
            <v>223138.95</v>
          </cell>
          <cell r="AQ157">
            <v>25737483.989999998</v>
          </cell>
          <cell r="AR157">
            <v>77978281.909999996</v>
          </cell>
          <cell r="AS157">
            <v>-1195486.68</v>
          </cell>
          <cell r="AT157">
            <v>0</v>
          </cell>
          <cell r="AU157">
            <v>-91072.59</v>
          </cell>
          <cell r="AW157">
            <v>222908.78</v>
          </cell>
          <cell r="AZ157">
            <v>480</v>
          </cell>
          <cell r="BA157">
            <v>-30171.67</v>
          </cell>
          <cell r="BC157">
            <v>4791473.79</v>
          </cell>
          <cell r="BD157">
            <v>-3084466.73</v>
          </cell>
          <cell r="BF157">
            <v>-3068474.03</v>
          </cell>
          <cell r="BI157">
            <v>-1141842.98</v>
          </cell>
          <cell r="BJ157">
            <v>-0.04</v>
          </cell>
          <cell r="BK157">
            <v>-95389.14</v>
          </cell>
          <cell r="BM157">
            <v>-1229859.95</v>
          </cell>
          <cell r="BN157">
            <v>-14240171.880000001</v>
          </cell>
          <cell r="BQ157">
            <v>-1051641.8899999999</v>
          </cell>
          <cell r="BR157">
            <v>2018227.03</v>
          </cell>
          <cell r="BV157">
            <v>13131985.74</v>
          </cell>
          <cell r="BW157">
            <v>-51950.05</v>
          </cell>
          <cell r="BZ157">
            <v>-249150.16999999899</v>
          </cell>
          <cell r="CA157">
            <v>13131985.74</v>
          </cell>
          <cell r="CB157">
            <v>0</v>
          </cell>
          <cell r="CC157">
            <v>0</v>
          </cell>
          <cell r="CD157">
            <v>1457784.65</v>
          </cell>
          <cell r="CF157">
            <v>-1596092.2</v>
          </cell>
          <cell r="CG157">
            <v>-1596092.2</v>
          </cell>
          <cell r="CH157">
            <v>1292587.25</v>
          </cell>
          <cell r="CI157">
            <v>303504.93</v>
          </cell>
          <cell r="CJ157">
            <v>-2.0000000018626451E-2</v>
          </cell>
          <cell r="CK157">
            <v>0</v>
          </cell>
          <cell r="CL157">
            <v>-2.0000000018626451E-2</v>
          </cell>
        </row>
        <row r="158">
          <cell r="B158" t="str">
            <v>IJC01</v>
          </cell>
          <cell r="C158">
            <v>-6061037.9000000004</v>
          </cell>
          <cell r="F158">
            <v>285200</v>
          </cell>
          <cell r="G158">
            <v>-372535.28</v>
          </cell>
          <cell r="J158">
            <v>152515.01999999999</v>
          </cell>
          <cell r="K158">
            <v>20064</v>
          </cell>
          <cell r="L158">
            <v>-130705948</v>
          </cell>
          <cell r="M158">
            <v>107361.32</v>
          </cell>
          <cell r="O158">
            <v>1903761.63</v>
          </cell>
          <cell r="P158">
            <v>-540412.25</v>
          </cell>
          <cell r="Q158">
            <v>6737965.9699999997</v>
          </cell>
          <cell r="S158">
            <v>317886.5</v>
          </cell>
          <cell r="T158">
            <v>0</v>
          </cell>
          <cell r="V158">
            <v>4021452.33</v>
          </cell>
          <cell r="W158">
            <v>13445916.66</v>
          </cell>
          <cell r="X158">
            <v>-4299533.17</v>
          </cell>
          <cell r="Z158">
            <v>2636130.84</v>
          </cell>
          <cell r="AC158">
            <v>148</v>
          </cell>
          <cell r="AD158">
            <v>1154258.3999999999</v>
          </cell>
          <cell r="AE158">
            <v>140038189.09999999</v>
          </cell>
          <cell r="AF158">
            <v>-6927013.9699999997</v>
          </cell>
          <cell r="AG158">
            <v>0</v>
          </cell>
          <cell r="AH158">
            <v>277085511.17000002</v>
          </cell>
          <cell r="AI158">
            <v>14581034.17</v>
          </cell>
          <cell r="AJ158">
            <v>3962774.98</v>
          </cell>
          <cell r="AK158">
            <v>43507437.329999998</v>
          </cell>
          <cell r="AL158">
            <v>4746802.75</v>
          </cell>
          <cell r="AO158">
            <v>6927013.9699999997</v>
          </cell>
          <cell r="AP158">
            <v>74633302.359999999</v>
          </cell>
          <cell r="AQ158">
            <v>25737483.989999998</v>
          </cell>
          <cell r="AR158">
            <v>117716128.48</v>
          </cell>
          <cell r="AS158">
            <v>148837293.62</v>
          </cell>
          <cell r="AU158">
            <v>-1630.95</v>
          </cell>
          <cell r="AW158">
            <v>110986423.09</v>
          </cell>
          <cell r="AY158">
            <v>535580.62</v>
          </cell>
          <cell r="BA158">
            <v>13967232.699999999</v>
          </cell>
          <cell r="BJ158">
            <v>473846.16</v>
          </cell>
          <cell r="BN158">
            <v>-4073182.5</v>
          </cell>
          <cell r="BQ158">
            <v>3061378.66</v>
          </cell>
          <cell r="BR158">
            <v>7355401.9500000002</v>
          </cell>
          <cell r="BV158">
            <v>18666926.240000006</v>
          </cell>
          <cell r="BW158">
            <v>-7400700.0799999908</v>
          </cell>
          <cell r="BY158">
            <v>0.01</v>
          </cell>
          <cell r="BZ158">
            <v>0.01</v>
          </cell>
          <cell r="CA158">
            <v>148837293.62</v>
          </cell>
          <cell r="CB158">
            <v>0</v>
          </cell>
          <cell r="CC158">
            <v>0</v>
          </cell>
          <cell r="CD158">
            <v>346866.67</v>
          </cell>
          <cell r="CF158">
            <v>-24708.73</v>
          </cell>
          <cell r="CG158">
            <v>-24708.73</v>
          </cell>
          <cell r="CH158">
            <v>0</v>
          </cell>
          <cell r="CI158">
            <v>0</v>
          </cell>
          <cell r="CJ158">
            <v>-24708.73</v>
          </cell>
          <cell r="CK158">
            <v>0</v>
          </cell>
          <cell r="CL158">
            <v>-24708.73</v>
          </cell>
        </row>
        <row r="159">
          <cell r="B159" t="str">
            <v>IKA01</v>
          </cell>
          <cell r="C159">
            <v>-62224807.689999998</v>
          </cell>
          <cell r="E159">
            <v>100309.61</v>
          </cell>
          <cell r="F159">
            <v>77.52</v>
          </cell>
          <cell r="G159">
            <v>-80465</v>
          </cell>
          <cell r="H159">
            <v>0</v>
          </cell>
          <cell r="I159">
            <v>31527</v>
          </cell>
          <cell r="J159">
            <v>197791</v>
          </cell>
          <cell r="L159">
            <v>62224808.689999998</v>
          </cell>
          <cell r="M159">
            <v>16629234.529999999</v>
          </cell>
          <cell r="N159">
            <v>83682</v>
          </cell>
          <cell r="O159">
            <v>812015.38</v>
          </cell>
          <cell r="P159">
            <v>17500</v>
          </cell>
          <cell r="Q159">
            <v>7401162.9100000001</v>
          </cell>
          <cell r="R159">
            <v>39600333.299999997</v>
          </cell>
          <cell r="S159">
            <v>55773435.310000002</v>
          </cell>
          <cell r="T159">
            <v>12000</v>
          </cell>
          <cell r="U159">
            <v>205577.71</v>
          </cell>
          <cell r="V159">
            <v>-62343.82</v>
          </cell>
          <cell r="W159">
            <v>0</v>
          </cell>
          <cell r="X159">
            <v>29584426.23</v>
          </cell>
          <cell r="Y159">
            <v>200499750.88</v>
          </cell>
          <cell r="Z159">
            <v>118706486</v>
          </cell>
          <cell r="AC159">
            <v>-708008.42</v>
          </cell>
          <cell r="AD159">
            <v>13228196.550000001</v>
          </cell>
          <cell r="AE159">
            <v>65790638.859999999</v>
          </cell>
          <cell r="AF159">
            <v>15661746.25</v>
          </cell>
          <cell r="AG159">
            <v>-55701.75</v>
          </cell>
          <cell r="AH159">
            <v>277085511.17000002</v>
          </cell>
          <cell r="AI159">
            <v>30441623.800000001</v>
          </cell>
          <cell r="AJ159">
            <v>13590926.609999999</v>
          </cell>
          <cell r="AK159">
            <v>51350574.890000001</v>
          </cell>
          <cell r="AL159">
            <v>14607144.800000001</v>
          </cell>
          <cell r="AM159">
            <v>6046240.4299999997</v>
          </cell>
          <cell r="AO159">
            <v>16013348.9</v>
          </cell>
          <cell r="AR159">
            <v>169232279.63</v>
          </cell>
          <cell r="AS159">
            <v>-252269.97</v>
          </cell>
          <cell r="AT159">
            <v>-252269.97</v>
          </cell>
          <cell r="AU159">
            <v>-105453.02</v>
          </cell>
          <cell r="AX159">
            <v>27054217.690000001</v>
          </cell>
          <cell r="AZ159">
            <v>15422.66</v>
          </cell>
          <cell r="BA159">
            <v>-3692900.14</v>
          </cell>
          <cell r="BB159">
            <v>-237224.72</v>
          </cell>
          <cell r="BC159">
            <v>-2656995.7799999998</v>
          </cell>
          <cell r="BD159">
            <v>-156903.01</v>
          </cell>
          <cell r="BE159">
            <v>-2128706.5099999998</v>
          </cell>
          <cell r="BF159">
            <v>-6582845.04</v>
          </cell>
          <cell r="BI159">
            <v>-1761802.73</v>
          </cell>
          <cell r="BL159">
            <v>11266.14</v>
          </cell>
          <cell r="BN159">
            <v>21642494.07</v>
          </cell>
          <cell r="BQ159">
            <v>191109155.84</v>
          </cell>
          <cell r="BR159">
            <v>-181534.32</v>
          </cell>
          <cell r="BV159">
            <v>-708008.42</v>
          </cell>
          <cell r="BW159">
            <v>-1200485.53</v>
          </cell>
          <cell r="BZ159">
            <v>-252269.97</v>
          </cell>
          <cell r="CA159">
            <v>-708008.42</v>
          </cell>
          <cell r="CB159">
            <v>0</v>
          </cell>
          <cell r="CC159">
            <v>0</v>
          </cell>
          <cell r="CD159">
            <v>25166666.649999999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1</v>
          </cell>
          <cell r="CK159">
            <v>-62224807.689999998</v>
          </cell>
          <cell r="CL159">
            <v>0</v>
          </cell>
        </row>
        <row r="160">
          <cell r="B160" t="str">
            <v>IKA03</v>
          </cell>
          <cell r="C160">
            <v>3508000</v>
          </cell>
          <cell r="E160">
            <v>699000</v>
          </cell>
          <cell r="F160">
            <v>14858115.279999999</v>
          </cell>
          <cell r="G160">
            <v>8607</v>
          </cell>
          <cell r="H160">
            <v>-74910</v>
          </cell>
          <cell r="J160">
            <v>54691857.420000002</v>
          </cell>
          <cell r="L160">
            <v>0</v>
          </cell>
          <cell r="M160">
            <v>0</v>
          </cell>
          <cell r="N160">
            <v>137892.89000000001</v>
          </cell>
          <cell r="O160">
            <v>6259937.9900000002</v>
          </cell>
          <cell r="P160">
            <v>4150</v>
          </cell>
          <cell r="Q160">
            <v>8406931.8599999994</v>
          </cell>
          <cell r="R160">
            <v>39600333.299999997</v>
          </cell>
          <cell r="U160">
            <v>666209.31000000006</v>
          </cell>
          <cell r="V160">
            <v>26660245.18</v>
          </cell>
          <cell r="W160">
            <v>4150</v>
          </cell>
          <cell r="X160">
            <v>21718739.879999999</v>
          </cell>
          <cell r="Y160">
            <v>200499750.88</v>
          </cell>
          <cell r="Z160">
            <v>-35150615.789999999</v>
          </cell>
          <cell r="AB160">
            <v>36339161.600000001</v>
          </cell>
          <cell r="AC160">
            <v>-32920183.18</v>
          </cell>
          <cell r="AD160">
            <v>30929.78</v>
          </cell>
          <cell r="AE160">
            <v>1698572.4</v>
          </cell>
          <cell r="AF160">
            <v>15661746.25</v>
          </cell>
          <cell r="AG160">
            <v>-240100084.18000001</v>
          </cell>
          <cell r="AH160">
            <v>-2161980.7999999998</v>
          </cell>
          <cell r="AI160">
            <v>60847236.439999998</v>
          </cell>
          <cell r="AJ160">
            <v>49518521.369999997</v>
          </cell>
          <cell r="AK160">
            <v>51350574.890000001</v>
          </cell>
          <cell r="AL160">
            <v>568894.43999999994</v>
          </cell>
          <cell r="AO160">
            <v>27952738.390000001</v>
          </cell>
          <cell r="AP160">
            <v>1599099.33</v>
          </cell>
          <cell r="AQ160">
            <v>3126368.55</v>
          </cell>
          <cell r="AR160">
            <v>913640.69</v>
          </cell>
          <cell r="AS160">
            <v>222923</v>
          </cell>
          <cell r="AT160">
            <v>100184664.56999999</v>
          </cell>
          <cell r="AU160">
            <v>-72087.199999999997</v>
          </cell>
          <cell r="AX160">
            <v>0</v>
          </cell>
          <cell r="BB160">
            <v>277994</v>
          </cell>
          <cell r="BC160">
            <v>838169.02</v>
          </cell>
          <cell r="BD160">
            <v>3519289.18</v>
          </cell>
          <cell r="BE160">
            <v>-57061.18</v>
          </cell>
          <cell r="BF160">
            <v>40115.54</v>
          </cell>
          <cell r="BG160">
            <v>349928.29</v>
          </cell>
          <cell r="BH160">
            <v>15521367.98</v>
          </cell>
          <cell r="BI160">
            <v>-32676602</v>
          </cell>
          <cell r="BJ160">
            <v>-2365849.5099999998</v>
          </cell>
          <cell r="BK160">
            <v>-3364256.2</v>
          </cell>
          <cell r="BN160">
            <v>-130715</v>
          </cell>
          <cell r="BO160">
            <v>-27450990</v>
          </cell>
          <cell r="BQ160">
            <v>25205140.850000001</v>
          </cell>
          <cell r="BR160">
            <v>-7319864.7899999991</v>
          </cell>
          <cell r="BV160">
            <v>0</v>
          </cell>
          <cell r="BW160">
            <v>-32676454</v>
          </cell>
          <cell r="BZ160">
            <v>3549150.49</v>
          </cell>
          <cell r="CA160">
            <v>-8888171.5999999996</v>
          </cell>
          <cell r="CB160">
            <v>0</v>
          </cell>
          <cell r="CC160">
            <v>0</v>
          </cell>
          <cell r="CD160">
            <v>0</v>
          </cell>
          <cell r="CF160">
            <v>100184664.56999999</v>
          </cell>
          <cell r="CG160">
            <v>0</v>
          </cell>
          <cell r="CH160">
            <v>0</v>
          </cell>
          <cell r="CI160">
            <v>0</v>
          </cell>
          <cell r="CJ160">
            <v>-909020390.88</v>
          </cell>
          <cell r="CK160">
            <v>1273708311.29</v>
          </cell>
          <cell r="CL160">
            <v>123220987.75999987</v>
          </cell>
        </row>
        <row r="161">
          <cell r="B161" t="str">
            <v>IKB01</v>
          </cell>
          <cell r="C161">
            <v>-7480455.7999999998</v>
          </cell>
          <cell r="E161">
            <v>-1122341.5900000001</v>
          </cell>
          <cell r="F161">
            <v>424241602.80000001</v>
          </cell>
          <cell r="G161">
            <v>-29119.040000000001</v>
          </cell>
          <cell r="I161">
            <v>-8109.72</v>
          </cell>
          <cell r="J161">
            <v>-6091904</v>
          </cell>
          <cell r="L161">
            <v>-4524227.6900000004</v>
          </cell>
          <cell r="M161">
            <v>0</v>
          </cell>
          <cell r="N161">
            <v>3619.16</v>
          </cell>
          <cell r="O161">
            <v>-5044699.18</v>
          </cell>
          <cell r="P161">
            <v>76951.509999999995</v>
          </cell>
          <cell r="Q161">
            <v>11448930.43</v>
          </cell>
          <cell r="S161">
            <v>-7238.33</v>
          </cell>
          <cell r="U161">
            <v>975632.59</v>
          </cell>
          <cell r="V161">
            <v>-5150904.3</v>
          </cell>
          <cell r="W161">
            <v>148241.04</v>
          </cell>
          <cell r="X161">
            <v>26972899.02</v>
          </cell>
          <cell r="AC161">
            <v>-78039467.890000001</v>
          </cell>
          <cell r="AD161">
            <v>6373173.6299999999</v>
          </cell>
          <cell r="AE161">
            <v>8275.6200000000008</v>
          </cell>
          <cell r="AF161">
            <v>-38421829.450000003</v>
          </cell>
          <cell r="AG161">
            <v>-49159.07</v>
          </cell>
          <cell r="AH161">
            <v>1057245.6499999999</v>
          </cell>
          <cell r="AI161">
            <v>-451414.38</v>
          </cell>
          <cell r="AJ161">
            <v>261964.69</v>
          </cell>
          <cell r="AK161">
            <v>46991261.07</v>
          </cell>
          <cell r="AL161">
            <v>13872752.060000001</v>
          </cell>
          <cell r="AM161">
            <v>244536.11</v>
          </cell>
          <cell r="AO161">
            <v>0</v>
          </cell>
          <cell r="AP161">
            <v>-348615.12</v>
          </cell>
          <cell r="AQ161">
            <v>0</v>
          </cell>
          <cell r="AR161">
            <v>2127089.6</v>
          </cell>
          <cell r="AS161">
            <v>-9742337.8399999999</v>
          </cell>
          <cell r="AT161">
            <v>-14990132.119999999</v>
          </cell>
          <cell r="AU161">
            <v>-682468.28</v>
          </cell>
          <cell r="AW161">
            <v>222908.78</v>
          </cell>
          <cell r="AX161">
            <v>-1805591.25</v>
          </cell>
          <cell r="AY161">
            <v>-13180940.01</v>
          </cell>
          <cell r="AZ161">
            <v>0</v>
          </cell>
          <cell r="BA161">
            <v>-3692900.14</v>
          </cell>
          <cell r="BB161">
            <v>-237224.72</v>
          </cell>
          <cell r="BC161">
            <v>-2656995.7799999998</v>
          </cell>
          <cell r="BD161">
            <v>-156903.01</v>
          </cell>
          <cell r="BE161">
            <v>-613769.55000000005</v>
          </cell>
          <cell r="BF161">
            <v>-7980.81</v>
          </cell>
          <cell r="BG161">
            <v>-43175.01</v>
          </cell>
          <cell r="BH161">
            <v>15521367.98</v>
          </cell>
          <cell r="BJ161">
            <v>12709.8</v>
          </cell>
          <cell r="BK161">
            <v>-80901.45</v>
          </cell>
          <cell r="BM161">
            <v>-2588253.91</v>
          </cell>
          <cell r="BN161">
            <v>0</v>
          </cell>
          <cell r="BQ161">
            <v>424241602.80000001</v>
          </cell>
          <cell r="BR161">
            <v>-1031083.4</v>
          </cell>
          <cell r="BV161">
            <v>-132148015.29000001</v>
          </cell>
          <cell r="BW161">
            <v>149485278.13000003</v>
          </cell>
          <cell r="BZ161">
            <v>-14990132.119999999</v>
          </cell>
          <cell r="CA161">
            <v>-87781805.730000004</v>
          </cell>
          <cell r="CB161">
            <v>-5150904.3</v>
          </cell>
          <cell r="CC161">
            <v>-5044699.18</v>
          </cell>
          <cell r="CD161">
            <v>228476.29</v>
          </cell>
          <cell r="CF161">
            <v>-234027.44999999998</v>
          </cell>
          <cell r="CG161">
            <v>-234027.44999999998</v>
          </cell>
          <cell r="CH161">
            <v>148241.04</v>
          </cell>
          <cell r="CI161">
            <v>76951.509999999995</v>
          </cell>
          <cell r="CJ161">
            <v>-51416077.780000016</v>
          </cell>
          <cell r="CK161">
            <v>0</v>
          </cell>
          <cell r="CL161">
            <v>-8834.900000013411</v>
          </cell>
        </row>
        <row r="162">
          <cell r="B162" t="str">
            <v>IKC01</v>
          </cell>
          <cell r="C162">
            <v>122369.05</v>
          </cell>
          <cell r="E162">
            <v>2691.15</v>
          </cell>
          <cell r="F162">
            <v>0</v>
          </cell>
          <cell r="I162">
            <v>-32476.880000000001</v>
          </cell>
          <cell r="J162">
            <v>152515.01999999999</v>
          </cell>
          <cell r="L162">
            <v>-147814832</v>
          </cell>
          <cell r="N162">
            <v>3120.08</v>
          </cell>
          <cell r="O162">
            <v>20432506.600000001</v>
          </cell>
          <cell r="P162">
            <v>856965.65</v>
          </cell>
          <cell r="Q162">
            <v>29522791.809999999</v>
          </cell>
          <cell r="R162">
            <v>6818461.0899999999</v>
          </cell>
          <cell r="S162">
            <v>-7238.33</v>
          </cell>
          <cell r="U162">
            <v>3310.85</v>
          </cell>
          <cell r="V162">
            <v>2230200.11</v>
          </cell>
          <cell r="W162">
            <v>2453738.9700000002</v>
          </cell>
          <cell r="X162">
            <v>97269736.540000007</v>
          </cell>
          <cell r="Y162">
            <v>25434691.09</v>
          </cell>
          <cell r="Z162">
            <v>19183444.059999999</v>
          </cell>
          <cell r="AB162">
            <v>46818464.399999999</v>
          </cell>
          <cell r="AC162">
            <v>17437191.09</v>
          </cell>
          <cell r="AD162">
            <v>-3456375.27</v>
          </cell>
          <cell r="AE162">
            <v>24993900.859999999</v>
          </cell>
          <cell r="AF162">
            <v>-18891.07</v>
          </cell>
          <cell r="AG162">
            <v>-32253152.18</v>
          </cell>
          <cell r="AH162">
            <v>3860857.54</v>
          </cell>
          <cell r="AI162">
            <v>13017181.41</v>
          </cell>
          <cell r="AJ162">
            <v>152416394.03999999</v>
          </cell>
          <cell r="AK162">
            <v>46991261.07</v>
          </cell>
          <cell r="AL162">
            <v>72671.91</v>
          </cell>
          <cell r="AM162">
            <v>20100.8</v>
          </cell>
          <cell r="AN162">
            <v>0</v>
          </cell>
          <cell r="AO162">
            <v>2753.21</v>
          </cell>
          <cell r="AP162">
            <v>31179282.09</v>
          </cell>
          <cell r="AQ162">
            <v>0</v>
          </cell>
          <cell r="AR162">
            <v>-8074467.0700000003</v>
          </cell>
          <cell r="AS162">
            <v>168294464.34</v>
          </cell>
          <cell r="AT162">
            <v>7211464.0199999996</v>
          </cell>
          <cell r="AU162">
            <v>15995.68</v>
          </cell>
          <cell r="AX162">
            <v>-161.38999999999999</v>
          </cell>
          <cell r="AY162">
            <v>535607.63</v>
          </cell>
          <cell r="AZ162">
            <v>0.6</v>
          </cell>
          <cell r="BA162">
            <v>53283540.490000002</v>
          </cell>
          <cell r="BD162">
            <v>6199483.5499999998</v>
          </cell>
          <cell r="BG162">
            <v>2883.69</v>
          </cell>
          <cell r="BI162">
            <v>0</v>
          </cell>
          <cell r="BJ162">
            <v>367010.18</v>
          </cell>
          <cell r="BK162">
            <v>45</v>
          </cell>
          <cell r="BM162">
            <v>-2717247.37</v>
          </cell>
          <cell r="BN162">
            <v>-3870081.7</v>
          </cell>
          <cell r="BQ162">
            <v>22490578.289999999</v>
          </cell>
          <cell r="BR162">
            <v>-100788</v>
          </cell>
          <cell r="BV162">
            <v>19797926.91</v>
          </cell>
          <cell r="BW162">
            <v>-1.000000536441803E-2</v>
          </cell>
          <cell r="BZ162">
            <v>-8074467.0700000003</v>
          </cell>
          <cell r="CA162">
            <v>17439944.300000001</v>
          </cell>
          <cell r="CB162">
            <v>2230200.11</v>
          </cell>
          <cell r="CC162">
            <v>0</v>
          </cell>
          <cell r="CD162">
            <v>2812050.56</v>
          </cell>
          <cell r="CF162">
            <v>333553170.35000002</v>
          </cell>
          <cell r="CG162">
            <v>333553170.35000002</v>
          </cell>
          <cell r="CH162">
            <v>36921609.539999999</v>
          </cell>
          <cell r="CI162">
            <v>20432506.600000001</v>
          </cell>
          <cell r="CJ162">
            <v>386639787.19000006</v>
          </cell>
          <cell r="CK162">
            <v>-866667529.95999992</v>
          </cell>
          <cell r="CL162">
            <v>391274297.2700001</v>
          </cell>
        </row>
        <row r="163">
          <cell r="B163" t="str">
            <v>IKC04</v>
          </cell>
          <cell r="C163">
            <v>2068028</v>
          </cell>
          <cell r="E163">
            <v>-502831.31</v>
          </cell>
          <cell r="F163">
            <v>213055.46</v>
          </cell>
          <cell r="G163">
            <v>-2094627.87</v>
          </cell>
          <cell r="I163">
            <v>-32476.880000000001</v>
          </cell>
          <cell r="J163">
            <v>-33</v>
          </cell>
          <cell r="L163">
            <v>28516171</v>
          </cell>
          <cell r="M163">
            <v>246527.41</v>
          </cell>
          <cell r="N163">
            <v>3120.08</v>
          </cell>
          <cell r="O163">
            <v>-141464.6</v>
          </cell>
          <cell r="P163">
            <v>44375</v>
          </cell>
          <cell r="Q163">
            <v>18553279.800000001</v>
          </cell>
          <cell r="R163">
            <v>7616564.5800000001</v>
          </cell>
          <cell r="S163">
            <v>-2572704.87</v>
          </cell>
          <cell r="U163">
            <v>50686.35</v>
          </cell>
          <cell r="V163">
            <v>-318295.34000000003</v>
          </cell>
          <cell r="W163">
            <v>91250</v>
          </cell>
          <cell r="X163">
            <v>35965390.799999997</v>
          </cell>
          <cell r="Y163">
            <v>17226777.030000001</v>
          </cell>
          <cell r="Z163">
            <v>89872828</v>
          </cell>
          <cell r="AC163">
            <v>-3076854.98</v>
          </cell>
          <cell r="AD163">
            <v>4854960.97</v>
          </cell>
          <cell r="AE163">
            <v>56875</v>
          </cell>
          <cell r="AF163">
            <v>-54518670.600000001</v>
          </cell>
          <cell r="AG163">
            <v>-24843341.609999999</v>
          </cell>
          <cell r="AH163">
            <v>3860857.54</v>
          </cell>
          <cell r="AI163">
            <v>39396098.850000001</v>
          </cell>
          <cell r="AJ163">
            <v>90864057.829999998</v>
          </cell>
          <cell r="AK163">
            <v>43609718.719999999</v>
          </cell>
          <cell r="AL163">
            <v>121713.21</v>
          </cell>
          <cell r="AN163">
            <v>0</v>
          </cell>
          <cell r="AO163">
            <v>0</v>
          </cell>
          <cell r="AR163">
            <v>-2239248.23</v>
          </cell>
          <cell r="AS163">
            <v>0</v>
          </cell>
          <cell r="AU163">
            <v>52872393.649999999</v>
          </cell>
          <cell r="AV163">
            <v>-889746.41</v>
          </cell>
          <cell r="AW163">
            <v>469436.48</v>
          </cell>
          <cell r="AX163">
            <v>-384042.22</v>
          </cell>
          <cell r="AY163">
            <v>-201790.04</v>
          </cell>
          <cell r="AZ163">
            <v>-457811.28</v>
          </cell>
          <cell r="BD163">
            <v>4994206.03</v>
          </cell>
          <cell r="BF163">
            <v>-6045279.5999999996</v>
          </cell>
          <cell r="BH163">
            <v>116363.81</v>
          </cell>
          <cell r="BI163">
            <v>-2943.06</v>
          </cell>
          <cell r="BJ163">
            <v>0</v>
          </cell>
          <cell r="BK163">
            <v>3513.15</v>
          </cell>
          <cell r="BL163">
            <v>-2453947.38</v>
          </cell>
          <cell r="BM163">
            <v>-3015842.78</v>
          </cell>
          <cell r="BN163">
            <v>-2239248.23</v>
          </cell>
          <cell r="BQ163">
            <v>116062821.53999999</v>
          </cell>
          <cell r="BR163">
            <v>222937044.78</v>
          </cell>
          <cell r="BV163">
            <v>-3536614.92</v>
          </cell>
          <cell r="BW163">
            <v>16495681.220000001</v>
          </cell>
          <cell r="BZ163">
            <v>-5698305.3200000003</v>
          </cell>
          <cell r="CA163">
            <v>-3076854.98</v>
          </cell>
          <cell r="CB163">
            <v>-318295.34000000003</v>
          </cell>
          <cell r="CC163">
            <v>-141464.6</v>
          </cell>
          <cell r="CD163">
            <v>77.52</v>
          </cell>
          <cell r="CF163">
            <v>-620382.88</v>
          </cell>
          <cell r="CG163">
            <v>-620382.88</v>
          </cell>
          <cell r="CH163">
            <v>0</v>
          </cell>
          <cell r="CI163">
            <v>0</v>
          </cell>
          <cell r="CJ163">
            <v>-2715010.75</v>
          </cell>
          <cell r="CK163">
            <v>0</v>
          </cell>
          <cell r="CL163">
            <v>-2715010.75</v>
          </cell>
        </row>
        <row r="164">
          <cell r="B164" t="str">
            <v>IKC05</v>
          </cell>
          <cell r="C164">
            <v>-152000</v>
          </cell>
          <cell r="E164">
            <v>-436000</v>
          </cell>
          <cell r="F164">
            <v>8618.2000000000007</v>
          </cell>
          <cell r="G164">
            <v>-2094627.87</v>
          </cell>
          <cell r="J164">
            <v>175682</v>
          </cell>
          <cell r="L164">
            <v>34557060.439999998</v>
          </cell>
          <cell r="M164">
            <v>7160912.2400000002</v>
          </cell>
          <cell r="N164">
            <v>64931.11</v>
          </cell>
          <cell r="O164">
            <v>322083.96000000002</v>
          </cell>
          <cell r="P164">
            <v>36395.760000000002</v>
          </cell>
          <cell r="Q164">
            <v>18553279.800000001</v>
          </cell>
          <cell r="R164">
            <v>-1526468.32</v>
          </cell>
          <cell r="S164">
            <v>38391603.460000001</v>
          </cell>
          <cell r="U164">
            <v>122409.24</v>
          </cell>
          <cell r="V164">
            <v>953658.5</v>
          </cell>
          <cell r="W164">
            <v>0</v>
          </cell>
          <cell r="X164">
            <v>35965390.799999997</v>
          </cell>
          <cell r="Y164">
            <v>-13982615.699999999</v>
          </cell>
          <cell r="Z164">
            <v>-45552515.689999998</v>
          </cell>
          <cell r="AB164">
            <v>36339161.600000001</v>
          </cell>
          <cell r="AC164">
            <v>7908392.5199999996</v>
          </cell>
          <cell r="AD164">
            <v>0</v>
          </cell>
          <cell r="AE164">
            <v>45003633.210000001</v>
          </cell>
          <cell r="AF164">
            <v>0</v>
          </cell>
          <cell r="AG164">
            <v>-512475.09</v>
          </cell>
          <cell r="AH164">
            <v>0</v>
          </cell>
          <cell r="AI164">
            <v>0</v>
          </cell>
          <cell r="AJ164">
            <v>0</v>
          </cell>
          <cell r="AK164">
            <v>1589582.59</v>
          </cell>
          <cell r="AL164">
            <v>43526057.270000003</v>
          </cell>
          <cell r="AO164">
            <v>-26005.22</v>
          </cell>
          <cell r="AP164">
            <v>-1267428.4099999999</v>
          </cell>
          <cell r="AR164">
            <v>-658490.19999999995</v>
          </cell>
          <cell r="AS164">
            <v>-222923</v>
          </cell>
          <cell r="AT164">
            <v>0</v>
          </cell>
          <cell r="AU164">
            <v>90345.75</v>
          </cell>
          <cell r="AV164">
            <v>4402183.49</v>
          </cell>
          <cell r="AW164">
            <v>-560152.69999999995</v>
          </cell>
          <cell r="AX164">
            <v>-13780589.08</v>
          </cell>
          <cell r="AY164">
            <v>498297.08</v>
          </cell>
          <cell r="BA164">
            <v>111957341.38</v>
          </cell>
          <cell r="BB164">
            <v>92.7</v>
          </cell>
          <cell r="BJ164">
            <v>19581.43</v>
          </cell>
          <cell r="BN164">
            <v>147666897.76000002</v>
          </cell>
          <cell r="BO164">
            <v>-27450990</v>
          </cell>
          <cell r="BQ164">
            <v>-2736748.91</v>
          </cell>
          <cell r="BR164">
            <v>1.000000536441803E-2</v>
          </cell>
          <cell r="BV164">
            <v>9184134.9800000004</v>
          </cell>
          <cell r="BW164">
            <v>23315395.730000004</v>
          </cell>
          <cell r="BZ164">
            <v>0</v>
          </cell>
          <cell r="CA164">
            <v>7908392.5199999996</v>
          </cell>
          <cell r="CB164">
            <v>953658.5</v>
          </cell>
          <cell r="CC164">
            <v>322083.96000000002</v>
          </cell>
          <cell r="CD164">
            <v>43733.78</v>
          </cell>
          <cell r="CF164">
            <v>-538480.31000000006</v>
          </cell>
          <cell r="CG164">
            <v>-538480.31000000006</v>
          </cell>
          <cell r="CH164">
            <v>0</v>
          </cell>
          <cell r="CI164">
            <v>0</v>
          </cell>
          <cell r="CJ164">
            <v>386856.72</v>
          </cell>
          <cell r="CK164">
            <v>925337.03</v>
          </cell>
          <cell r="CL164">
            <v>-538480.31000000006</v>
          </cell>
        </row>
        <row r="165">
          <cell r="B165" t="str">
            <v>IKF01</v>
          </cell>
          <cell r="C165">
            <v>-11890601.779999999</v>
          </cell>
          <cell r="E165">
            <v>-1122341.5900000001</v>
          </cell>
          <cell r="F165">
            <v>-1078489.25</v>
          </cell>
          <cell r="G165">
            <v>-29119.040000000001</v>
          </cell>
          <cell r="I165">
            <v>-8109.72</v>
          </cell>
          <cell r="J165">
            <v>-6097395</v>
          </cell>
          <cell r="L165">
            <v>26250238.370000001</v>
          </cell>
          <cell r="N165">
            <v>114205.53</v>
          </cell>
          <cell r="O165">
            <v>-6925819.4000000004</v>
          </cell>
          <cell r="P165">
            <v>1522683</v>
          </cell>
          <cell r="Q165">
            <v>2491192.91</v>
          </cell>
          <cell r="R165">
            <v>772928.18</v>
          </cell>
          <cell r="U165">
            <v>214186.55</v>
          </cell>
          <cell r="V165">
            <v>-5150904.3</v>
          </cell>
          <cell r="W165">
            <v>6083118</v>
          </cell>
          <cell r="X165">
            <v>4982385.8099999996</v>
          </cell>
          <cell r="Y165">
            <v>1545856.35</v>
          </cell>
          <cell r="Z165">
            <v>6385754</v>
          </cell>
          <cell r="AB165">
            <v>-105589947</v>
          </cell>
          <cell r="AC165">
            <v>-85863339.780000001</v>
          </cell>
          <cell r="AD165">
            <v>6520823.6100000003</v>
          </cell>
          <cell r="AE165">
            <v>-8091826</v>
          </cell>
          <cell r="AF165">
            <v>42350279.380000003</v>
          </cell>
          <cell r="AG165">
            <v>15889891.119999999</v>
          </cell>
          <cell r="AH165">
            <v>-8943228.6699999999</v>
          </cell>
          <cell r="AI165">
            <v>2736867.25</v>
          </cell>
          <cell r="AJ165">
            <v>35014757.479999997</v>
          </cell>
          <cell r="AK165">
            <v>1726982.17</v>
          </cell>
          <cell r="AL165">
            <v>48773813.009999998</v>
          </cell>
          <cell r="AO165">
            <v>0</v>
          </cell>
          <cell r="AR165">
            <v>7597655.2300000004</v>
          </cell>
          <cell r="AS165">
            <v>-12599422.310000001</v>
          </cell>
          <cell r="AT165">
            <v>1345573.44</v>
          </cell>
          <cell r="AU165">
            <v>-156313480.19999999</v>
          </cell>
          <cell r="AV165">
            <v>15995.68</v>
          </cell>
          <cell r="AX165">
            <v>671890.43</v>
          </cell>
          <cell r="AY165">
            <v>-45057733.909999996</v>
          </cell>
          <cell r="AZ165">
            <v>-271416</v>
          </cell>
          <cell r="BA165">
            <v>111957341.38</v>
          </cell>
          <cell r="BE165">
            <v>-223917.61</v>
          </cell>
          <cell r="BF165">
            <v>-12417.09</v>
          </cell>
          <cell r="BG165">
            <v>-47284.51</v>
          </cell>
          <cell r="BH165">
            <v>-5047929.3600000003</v>
          </cell>
          <cell r="BI165">
            <v>-5812613.5899999999</v>
          </cell>
          <cell r="BJ165">
            <v>109412.5</v>
          </cell>
          <cell r="BN165">
            <v>14143460.92</v>
          </cell>
          <cell r="BQ165">
            <v>6385754</v>
          </cell>
          <cell r="BR165">
            <v>-35294130</v>
          </cell>
          <cell r="BV165">
            <v>-105589947</v>
          </cell>
          <cell r="BW165">
            <v>-947243.49</v>
          </cell>
          <cell r="BZ165">
            <v>-156313480.19999999</v>
          </cell>
          <cell r="CA165">
            <v>0</v>
          </cell>
          <cell r="CB165">
            <v>0</v>
          </cell>
          <cell r="CC165">
            <v>0</v>
          </cell>
          <cell r="CD165">
            <v>10409397.390000001</v>
          </cell>
          <cell r="CF165">
            <v>-727014.42</v>
          </cell>
          <cell r="CG165">
            <v>-2072587.86</v>
          </cell>
          <cell r="CH165">
            <v>-723356.72</v>
          </cell>
          <cell r="CI165">
            <v>-53117.84</v>
          </cell>
          <cell r="CJ165">
            <v>-9719519.9699999988</v>
          </cell>
          <cell r="CK165">
            <v>-6870457.5499999998</v>
          </cell>
          <cell r="CL165">
            <v>-6551418.3400000008</v>
          </cell>
        </row>
        <row r="166">
          <cell r="B166" t="str">
            <v>IMA01</v>
          </cell>
          <cell r="C166">
            <v>201484.05</v>
          </cell>
          <cell r="E166">
            <v>3139.1</v>
          </cell>
          <cell r="F166">
            <v>1528805382.1300001</v>
          </cell>
          <cell r="G166">
            <v>-88544.83</v>
          </cell>
          <cell r="J166">
            <v>901717.28</v>
          </cell>
          <cell r="L166">
            <v>-24500000</v>
          </cell>
          <cell r="N166">
            <v>89313.18</v>
          </cell>
          <cell r="O166">
            <v>56240006.719999999</v>
          </cell>
          <cell r="P166">
            <v>36395.760000000002</v>
          </cell>
          <cell r="Q166">
            <v>21398820.59</v>
          </cell>
          <cell r="R166">
            <v>589410.91</v>
          </cell>
          <cell r="S166">
            <v>-178626.35</v>
          </cell>
          <cell r="U166">
            <v>49481.2</v>
          </cell>
          <cell r="V166">
            <v>127701894.86</v>
          </cell>
          <cell r="W166">
            <v>6778.68</v>
          </cell>
          <cell r="X166">
            <v>72745856.269999996</v>
          </cell>
          <cell r="Y166">
            <v>0</v>
          </cell>
          <cell r="AB166">
            <v>127267766.84999999</v>
          </cell>
          <cell r="AC166">
            <v>508620696</v>
          </cell>
          <cell r="AD166">
            <v>2881311.61</v>
          </cell>
          <cell r="AE166">
            <v>329766.75</v>
          </cell>
          <cell r="AF166">
            <v>-94144676.859999999</v>
          </cell>
          <cell r="AG166">
            <v>15889891.119999999</v>
          </cell>
          <cell r="AH166">
            <v>-8943228.6699999999</v>
          </cell>
          <cell r="AI166">
            <v>0</v>
          </cell>
          <cell r="AJ166">
            <v>0</v>
          </cell>
          <cell r="AK166">
            <v>3822039.03</v>
          </cell>
          <cell r="AL166">
            <v>0</v>
          </cell>
          <cell r="AM166">
            <v>171457.83</v>
          </cell>
          <cell r="AO166">
            <v>3292.24</v>
          </cell>
          <cell r="AP166">
            <v>25375733.289999999</v>
          </cell>
          <cell r="AR166">
            <v>36492302.109999999</v>
          </cell>
          <cell r="AS166">
            <v>31887567.190000001</v>
          </cell>
          <cell r="AT166">
            <v>1901466601.8699999</v>
          </cell>
          <cell r="AU166">
            <v>-11918491.41</v>
          </cell>
          <cell r="AV166">
            <v>2.16</v>
          </cell>
          <cell r="AW166">
            <v>0</v>
          </cell>
          <cell r="AX166">
            <v>-161.37</v>
          </cell>
          <cell r="AZ166">
            <v>-119.98</v>
          </cell>
          <cell r="BA166">
            <v>76094412.780000001</v>
          </cell>
          <cell r="BB166">
            <v>596300.5</v>
          </cell>
          <cell r="BD166">
            <v>-11770.43</v>
          </cell>
          <cell r="BE166">
            <v>933309.53</v>
          </cell>
          <cell r="BF166">
            <v>197579.16</v>
          </cell>
          <cell r="BG166">
            <v>3477.51</v>
          </cell>
          <cell r="BH166">
            <v>5152897.46</v>
          </cell>
          <cell r="BI166">
            <v>-4168.6499999999996</v>
          </cell>
          <cell r="BJ166">
            <v>-3281.45</v>
          </cell>
          <cell r="BL166">
            <v>144403.34</v>
          </cell>
          <cell r="BM166">
            <v>30760.81</v>
          </cell>
          <cell r="BN166">
            <v>36492302.109999999</v>
          </cell>
          <cell r="BO166">
            <v>-96078465</v>
          </cell>
          <cell r="BQ166">
            <v>3430271984</v>
          </cell>
          <cell r="BR166">
            <v>12070782.080000043</v>
          </cell>
          <cell r="BV166">
            <v>668062597.57999992</v>
          </cell>
          <cell r="BW166">
            <v>0</v>
          </cell>
          <cell r="BZ166">
            <v>-20970746.809999999</v>
          </cell>
          <cell r="CA166">
            <v>508620696</v>
          </cell>
          <cell r="CB166">
            <v>127701894.86</v>
          </cell>
          <cell r="CC166">
            <v>56240006.719999999</v>
          </cell>
          <cell r="CD166">
            <v>44033303.700000003</v>
          </cell>
          <cell r="CF166">
            <v>-7614.04</v>
          </cell>
          <cell r="CG166">
            <v>-7614.04</v>
          </cell>
          <cell r="CH166">
            <v>0</v>
          </cell>
          <cell r="CI166">
            <v>0</v>
          </cell>
          <cell r="CJ166">
            <v>-96158.87</v>
          </cell>
          <cell r="CK166">
            <v>0</v>
          </cell>
          <cell r="CL166">
            <v>-96158.87</v>
          </cell>
        </row>
        <row r="167">
          <cell r="B167" t="str">
            <v>IMA02</v>
          </cell>
          <cell r="C167">
            <v>10865000</v>
          </cell>
          <cell r="D167">
            <v>0</v>
          </cell>
          <cell r="E167">
            <v>132000</v>
          </cell>
          <cell r="F167">
            <v>-31009394.609999999</v>
          </cell>
          <cell r="G167">
            <v>289226.67</v>
          </cell>
          <cell r="H167">
            <v>-3.637978807091713E-12</v>
          </cell>
          <cell r="I167">
            <v>-1.314970177190844E-8</v>
          </cell>
          <cell r="J167">
            <v>1.1920928955078125E-7</v>
          </cell>
          <cell r="K167">
            <v>0</v>
          </cell>
          <cell r="L167">
            <v>-1.862645149230957E-8</v>
          </cell>
          <cell r="M167">
            <v>7.622293196618557E-8</v>
          </cell>
          <cell r="N167">
            <v>9.6624717116355896E-8</v>
          </cell>
          <cell r="O167">
            <v>-159144.38</v>
          </cell>
          <cell r="P167">
            <v>0</v>
          </cell>
          <cell r="Q167">
            <v>6.0314050642773509E-8</v>
          </cell>
          <cell r="R167">
            <v>-5.8207660913467407E-11</v>
          </cell>
          <cell r="S167">
            <v>1.0151416063308716E-7</v>
          </cell>
          <cell r="T167">
            <v>-5.3269786803866737E-7</v>
          </cell>
          <cell r="U167">
            <v>2.3277380023500882E-11</v>
          </cell>
          <cell r="V167">
            <v>-358074.85</v>
          </cell>
          <cell r="W167">
            <v>4.6566128730773926E-10</v>
          </cell>
          <cell r="X167">
            <v>0</v>
          </cell>
          <cell r="Y167">
            <v>665</v>
          </cell>
          <cell r="Z167">
            <v>2.384185791015625E-7</v>
          </cell>
          <cell r="AA167">
            <v>3.771856427192688E-7</v>
          </cell>
          <cell r="AB167">
            <v>7.8529410529881716E-8</v>
          </cell>
          <cell r="AC167">
            <v>-3461390.21</v>
          </cell>
          <cell r="AD167">
            <v>5.7741999626159668E-8</v>
          </cell>
          <cell r="AE167">
            <v>-1.3061799108982086E-7</v>
          </cell>
          <cell r="AF167">
            <v>-1.6620379028609022E-7</v>
          </cell>
          <cell r="AG167">
            <v>-8.2538463175296783E-8</v>
          </cell>
          <cell r="AH167">
            <v>1.1641532182693481E-10</v>
          </cell>
          <cell r="AI167">
            <v>0</v>
          </cell>
          <cell r="AJ167">
            <v>-1.3969838619232178E-9</v>
          </cell>
          <cell r="AK167">
            <v>-2.4214386940002441E-8</v>
          </cell>
          <cell r="AL167">
            <v>-5.0025619202642702E-9</v>
          </cell>
          <cell r="AM167">
            <v>5.9371814131736755E-9</v>
          </cell>
          <cell r="AN167">
            <v>-9.8720192909240723E-8</v>
          </cell>
          <cell r="AO167">
            <v>-2.230517566204071E-7</v>
          </cell>
          <cell r="AP167">
            <v>1.4435499906539917E-8</v>
          </cell>
          <cell r="AQ167">
            <v>-9.3132257461547852E-10</v>
          </cell>
          <cell r="AR167">
            <v>5.005858838558197E-9</v>
          </cell>
          <cell r="AS167">
            <v>-6.5192580223083496E-9</v>
          </cell>
          <cell r="AT167">
            <v>0</v>
          </cell>
          <cell r="AU167">
            <v>15623841.369999999</v>
          </cell>
          <cell r="AV167">
            <v>0</v>
          </cell>
          <cell r="AW167">
            <v>643013</v>
          </cell>
          <cell r="AX167">
            <v>37528</v>
          </cell>
          <cell r="AY167">
            <v>1.1641532182693481E-10</v>
          </cell>
          <cell r="AZ167">
            <v>-1.1059455573558807E-9</v>
          </cell>
          <cell r="BA167">
            <v>-1.5677414921810851E-10</v>
          </cell>
          <cell r="BB167">
            <v>-1.1638690011750441E-11</v>
          </cell>
          <cell r="BC167">
            <v>8.149072527885437E-10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2.1827872842550278E-11</v>
          </cell>
          <cell r="BM167">
            <v>0</v>
          </cell>
          <cell r="BN167">
            <v>0</v>
          </cell>
          <cell r="BO167">
            <v>4.3698378249246161E-13</v>
          </cell>
          <cell r="BP167">
            <v>0</v>
          </cell>
          <cell r="BQ167">
            <v>1.9073486328125E-6</v>
          </cell>
          <cell r="BR167">
            <v>-1199946.7399999946</v>
          </cell>
          <cell r="BV167">
            <v>-3418120.57</v>
          </cell>
          <cell r="BW167">
            <v>-165530776.73999998</v>
          </cell>
          <cell r="BZ167">
            <v>-21901577.34</v>
          </cell>
          <cell r="CA167">
            <v>0</v>
          </cell>
          <cell r="CB167">
            <v>0</v>
          </cell>
          <cell r="CC167">
            <v>0</v>
          </cell>
          <cell r="CD167">
            <v>8204568.1600000001</v>
          </cell>
          <cell r="CF167">
            <v>-10462618.77</v>
          </cell>
          <cell r="CG167">
            <v>-10326692.27</v>
          </cell>
          <cell r="CH167">
            <v>0</v>
          </cell>
          <cell r="CI167">
            <v>0</v>
          </cell>
          <cell r="CJ167">
            <v>-10326692.270000011</v>
          </cell>
          <cell r="CK167">
            <v>0</v>
          </cell>
          <cell r="CL167">
            <v>-10462618.770000011</v>
          </cell>
        </row>
        <row r="168">
          <cell r="B168" t="str">
            <v>IMA03</v>
          </cell>
          <cell r="C168">
            <v>75930.570000000007</v>
          </cell>
          <cell r="E168">
            <v>-104.96</v>
          </cell>
          <cell r="F168">
            <v>371890567.76999998</v>
          </cell>
          <cell r="G168">
            <v>114995.08</v>
          </cell>
          <cell r="I168">
            <v>-12401.76</v>
          </cell>
          <cell r="J168">
            <v>-9619978</v>
          </cell>
          <cell r="K168">
            <v>-21651746</v>
          </cell>
          <cell r="L168">
            <v>-34685043.219999999</v>
          </cell>
          <cell r="M168">
            <v>-12587604.390000001</v>
          </cell>
          <cell r="N168">
            <v>-3697.04</v>
          </cell>
          <cell r="O168">
            <v>3750000</v>
          </cell>
          <cell r="Q168">
            <v>7493072.1100000003</v>
          </cell>
          <cell r="R168">
            <v>42633</v>
          </cell>
          <cell r="S168">
            <v>-42087199.25</v>
          </cell>
          <cell r="U168">
            <v>0</v>
          </cell>
          <cell r="V168">
            <v>1112601.75</v>
          </cell>
          <cell r="W168">
            <v>763521.79</v>
          </cell>
          <cell r="X168">
            <v>14986144.25</v>
          </cell>
          <cell r="Y168">
            <v>86109.77</v>
          </cell>
          <cell r="Z168">
            <v>-85093942.969999999</v>
          </cell>
          <cell r="AC168">
            <v>51862109.130000003</v>
          </cell>
          <cell r="AD168">
            <v>874017.22</v>
          </cell>
          <cell r="AE168">
            <v>745833.92</v>
          </cell>
          <cell r="AF168">
            <v>154516.10999999999</v>
          </cell>
          <cell r="AG168">
            <v>131235.66</v>
          </cell>
          <cell r="AH168">
            <v>-1378651.38</v>
          </cell>
          <cell r="AI168">
            <v>-4678939</v>
          </cell>
          <cell r="AJ168">
            <v>183811229.69999999</v>
          </cell>
          <cell r="AK168">
            <v>3599912.46</v>
          </cell>
          <cell r="AL168">
            <v>52414432.810000002</v>
          </cell>
          <cell r="AM168">
            <v>-84411.7</v>
          </cell>
          <cell r="AN168">
            <v>242202.12</v>
          </cell>
          <cell r="AO168">
            <v>244514.93</v>
          </cell>
          <cell r="AP168">
            <v>-87.21</v>
          </cell>
          <cell r="AQ168">
            <v>-13676.09</v>
          </cell>
          <cell r="AR168">
            <v>-158868277.47999999</v>
          </cell>
          <cell r="AS168">
            <v>122453517.7</v>
          </cell>
          <cell r="AT168">
            <v>-30891.59</v>
          </cell>
          <cell r="AU168">
            <v>-6142093.4900000002</v>
          </cell>
          <cell r="AV168">
            <v>-6142093.4900000002</v>
          </cell>
          <cell r="AW168">
            <v>-576421.85</v>
          </cell>
          <cell r="AX168">
            <v>-141.94</v>
          </cell>
          <cell r="AY168">
            <v>293834.31</v>
          </cell>
          <cell r="AZ168">
            <v>-277179</v>
          </cell>
          <cell r="BA168">
            <v>-25484.37</v>
          </cell>
          <cell r="BB168">
            <v>-15065.72</v>
          </cell>
          <cell r="BC168">
            <v>-892116.73</v>
          </cell>
          <cell r="BF168">
            <v>5548064.7800000003</v>
          </cell>
          <cell r="BG168">
            <v>13248.99</v>
          </cell>
          <cell r="BJ168">
            <v>-0.06</v>
          </cell>
          <cell r="BK168">
            <v>-0.08</v>
          </cell>
          <cell r="BM168">
            <v>29074.68</v>
          </cell>
          <cell r="BN168">
            <v>-302816741.29000002</v>
          </cell>
          <cell r="BO168">
            <v>-2880418.8</v>
          </cell>
          <cell r="BR168">
            <v>-368373286.70999998</v>
          </cell>
          <cell r="BV168">
            <v>427502676.89999998</v>
          </cell>
          <cell r="BW168">
            <v>23892001.639999997</v>
          </cell>
          <cell r="BZ168">
            <v>269698256.75000006</v>
          </cell>
          <cell r="CA168">
            <v>51862109.130000003</v>
          </cell>
          <cell r="CB168">
            <v>0</v>
          </cell>
          <cell r="CC168">
            <v>3750000</v>
          </cell>
          <cell r="CD168">
            <v>17137813.640000001</v>
          </cell>
          <cell r="CF168">
            <v>-2078334.93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-2078334.93</v>
          </cell>
        </row>
        <row r="169">
          <cell r="B169" t="str">
            <v>IMA04</v>
          </cell>
          <cell r="C169">
            <v>15160681.33</v>
          </cell>
          <cell r="D169">
            <v>0</v>
          </cell>
          <cell r="E169">
            <v>11582.13</v>
          </cell>
          <cell r="F169">
            <v>0</v>
          </cell>
          <cell r="G169">
            <v>-372535.28</v>
          </cell>
          <cell r="H169">
            <v>0</v>
          </cell>
          <cell r="I169">
            <v>-6.5483618527650833E-9</v>
          </cell>
          <cell r="J169">
            <v>-5.8207660913467407E-10</v>
          </cell>
          <cell r="K169">
            <v>32676602</v>
          </cell>
          <cell r="L169">
            <v>0.26</v>
          </cell>
          <cell r="M169">
            <v>5419.5</v>
          </cell>
          <cell r="N169">
            <v>-7.2746189516692539E-8</v>
          </cell>
          <cell r="O169">
            <v>209186.52</v>
          </cell>
          <cell r="P169">
            <v>6.1700120568275452E-8</v>
          </cell>
          <cell r="Q169">
            <v>0</v>
          </cell>
          <cell r="R169">
            <v>0</v>
          </cell>
          <cell r="S169">
            <v>118678.14</v>
          </cell>
          <cell r="T169">
            <v>0</v>
          </cell>
          <cell r="U169">
            <v>3.4924596548080444E-9</v>
          </cell>
          <cell r="V169">
            <v>633184.31999999995</v>
          </cell>
          <cell r="W169">
            <v>7.7821315613846309E-8</v>
          </cell>
          <cell r="X169">
            <v>0</v>
          </cell>
          <cell r="Y169">
            <v>2.2191670723259449E-10</v>
          </cell>
          <cell r="Z169">
            <v>3084908.93</v>
          </cell>
          <cell r="AA169">
            <v>0</v>
          </cell>
          <cell r="AB169">
            <v>-105589947</v>
          </cell>
          <cell r="AC169">
            <v>144656759.63999999</v>
          </cell>
          <cell r="AD169">
            <v>2.8781505534425378E-7</v>
          </cell>
          <cell r="AE169">
            <v>1.7203365132445469E-7</v>
          </cell>
          <cell r="AF169">
            <v>1.7248112271772698E-8</v>
          </cell>
          <cell r="AG169">
            <v>-2.1949381334707141E-7</v>
          </cell>
          <cell r="AH169">
            <v>3.7602148950099945E-8</v>
          </cell>
          <cell r="AI169">
            <v>4.8428773880004883E-8</v>
          </cell>
          <cell r="AJ169">
            <v>5.1409188017714769E-8</v>
          </cell>
          <cell r="AK169">
            <v>-4.0745362639427185E-10</v>
          </cell>
          <cell r="AL169">
            <v>0</v>
          </cell>
          <cell r="AM169">
            <v>1802.22</v>
          </cell>
          <cell r="AN169">
            <v>3.0919181881472468E-8</v>
          </cell>
          <cell r="AO169">
            <v>-5.3615281103702728E-9</v>
          </cell>
          <cell r="AP169">
            <v>0</v>
          </cell>
          <cell r="AQ169">
            <v>-1.3271346688270569E-8</v>
          </cell>
          <cell r="AR169">
            <v>1484816.15</v>
          </cell>
          <cell r="AS169">
            <v>57783326.719999999</v>
          </cell>
          <cell r="AT169">
            <v>6.1467293477335261E-9</v>
          </cell>
          <cell r="AU169">
            <v>1613348.07</v>
          </cell>
          <cell r="AV169">
            <v>-10491435.48</v>
          </cell>
          <cell r="AW169">
            <v>-2563028.42</v>
          </cell>
          <cell r="AX169">
            <v>-4.0745362639427185E-9</v>
          </cell>
          <cell r="AY169">
            <v>8062597.5300000003</v>
          </cell>
          <cell r="AZ169">
            <v>4.7730281949043274E-9</v>
          </cell>
          <cell r="BA169">
            <v>-3.7853169487789273E-9</v>
          </cell>
          <cell r="BB169">
            <v>3.7252902984619141E-9</v>
          </cell>
          <cell r="BC169">
            <v>539.88</v>
          </cell>
          <cell r="BD169">
            <v>0</v>
          </cell>
          <cell r="BE169">
            <v>-9.3132257461547852E-10</v>
          </cell>
          <cell r="BF169">
            <v>0</v>
          </cell>
          <cell r="BG169">
            <v>2.6193447411060333E-10</v>
          </cell>
          <cell r="BH169">
            <v>-7.4578565545380116E-9</v>
          </cell>
          <cell r="BI169">
            <v>1.2732925824820995E-11</v>
          </cell>
          <cell r="BJ169">
            <v>1.1146781275783724E-9</v>
          </cell>
          <cell r="BK169">
            <v>1.1641532182693481E-9</v>
          </cell>
          <cell r="BL169">
            <v>-32676602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19878253.960000001</v>
          </cell>
          <cell r="BS169">
            <v>0</v>
          </cell>
          <cell r="BT169">
            <v>1.1641532182693481E-10</v>
          </cell>
          <cell r="BU169">
            <v>0</v>
          </cell>
          <cell r="BV169">
            <v>210502684.14999998</v>
          </cell>
          <cell r="BW169">
            <v>-4679389.32</v>
          </cell>
          <cell r="BX169">
            <v>0</v>
          </cell>
          <cell r="BY169">
            <v>0</v>
          </cell>
          <cell r="BZ169">
            <v>-1355872.05</v>
          </cell>
          <cell r="CA169">
            <v>202440086.35999998</v>
          </cell>
          <cell r="CB169">
            <v>0</v>
          </cell>
          <cell r="CC169">
            <v>0</v>
          </cell>
          <cell r="CD169">
            <v>-6845019.1699999999</v>
          </cell>
          <cell r="CF169">
            <v>148</v>
          </cell>
          <cell r="CG169">
            <v>148</v>
          </cell>
          <cell r="CH169">
            <v>0</v>
          </cell>
          <cell r="CI169">
            <v>0</v>
          </cell>
          <cell r="CJ169">
            <v>2024139.38</v>
          </cell>
          <cell r="CK169">
            <v>0</v>
          </cell>
          <cell r="CL169">
            <v>-32676454</v>
          </cell>
        </row>
        <row r="170">
          <cell r="B170" t="str">
            <v>IMA05</v>
          </cell>
          <cell r="C170">
            <v>-209921.92000000001</v>
          </cell>
          <cell r="E170">
            <v>101536.01</v>
          </cell>
          <cell r="F170">
            <v>1363382.81</v>
          </cell>
          <cell r="G170">
            <v>4690.93</v>
          </cell>
          <cell r="H170">
            <v>-17848.310000000001</v>
          </cell>
          <cell r="K170">
            <v>-5000</v>
          </cell>
          <cell r="L170">
            <v>14827089</v>
          </cell>
          <cell r="M170">
            <v>-232368.59</v>
          </cell>
          <cell r="N170">
            <v>-15737.01</v>
          </cell>
          <cell r="O170">
            <v>62312908.719999999</v>
          </cell>
          <cell r="P170">
            <v>0</v>
          </cell>
          <cell r="Q170">
            <v>-217697</v>
          </cell>
          <cell r="R170">
            <v>19522004.32</v>
          </cell>
          <cell r="S170">
            <v>-479814.33</v>
          </cell>
          <cell r="U170">
            <v>12000</v>
          </cell>
          <cell r="V170">
            <v>130266915.55</v>
          </cell>
          <cell r="W170">
            <v>0</v>
          </cell>
          <cell r="X170">
            <v>-183602.25</v>
          </cell>
          <cell r="Y170">
            <v>40362571.369999997</v>
          </cell>
          <cell r="Z170">
            <v>-4845536.8600000003</v>
          </cell>
          <cell r="AB170">
            <v>1717425</v>
          </cell>
          <cell r="AC170">
            <v>394287571</v>
          </cell>
          <cell r="AD170">
            <v>870687.67</v>
          </cell>
          <cell r="AE170">
            <v>21355179.260000002</v>
          </cell>
          <cell r="AF170">
            <v>74601737.689999998</v>
          </cell>
          <cell r="AG170">
            <v>-60614.03</v>
          </cell>
          <cell r="AH170">
            <v>-81666.649999999994</v>
          </cell>
          <cell r="AJ170">
            <v>-6973.21</v>
          </cell>
          <cell r="AK170">
            <v>2135707.73</v>
          </cell>
          <cell r="AM170">
            <v>252941.84</v>
          </cell>
          <cell r="AO170">
            <v>-7741.58</v>
          </cell>
          <cell r="AP170">
            <v>-120645.74</v>
          </cell>
          <cell r="AR170">
            <v>2408165.4900000002</v>
          </cell>
          <cell r="AS170">
            <v>-1962674.53</v>
          </cell>
          <cell r="AU170">
            <v>15617107.109999999</v>
          </cell>
          <cell r="AV170">
            <v>49472</v>
          </cell>
          <cell r="AW170">
            <v>0</v>
          </cell>
          <cell r="BB170">
            <v>2184734</v>
          </cell>
          <cell r="BC170">
            <v>988502.24</v>
          </cell>
          <cell r="BD170">
            <v>-5041935.16</v>
          </cell>
          <cell r="BE170">
            <v>-468954.08</v>
          </cell>
          <cell r="BF170">
            <v>-387648.34</v>
          </cell>
          <cell r="BG170">
            <v>-529892.6</v>
          </cell>
          <cell r="BK170">
            <v>-28917.45</v>
          </cell>
          <cell r="BL170">
            <v>-32676602</v>
          </cell>
          <cell r="BM170">
            <v>29179.86</v>
          </cell>
          <cell r="BN170">
            <v>-4563138.97</v>
          </cell>
          <cell r="BO170">
            <v>-4844027.34</v>
          </cell>
          <cell r="BR170">
            <v>-5557719.7800000003</v>
          </cell>
          <cell r="BV170">
            <v>1717425</v>
          </cell>
          <cell r="BW170">
            <v>12245513.639999999</v>
          </cell>
          <cell r="BZ170">
            <v>-176741.52</v>
          </cell>
          <cell r="CA170">
            <v>0</v>
          </cell>
          <cell r="CB170">
            <v>0</v>
          </cell>
          <cell r="CC170">
            <v>0</v>
          </cell>
          <cell r="CD170">
            <v>8683881.0700000003</v>
          </cell>
          <cell r="CF170">
            <v>224292410.69</v>
          </cell>
          <cell r="CG170">
            <v>224292410.69</v>
          </cell>
          <cell r="CH170">
            <v>0</v>
          </cell>
          <cell r="CI170">
            <v>0</v>
          </cell>
          <cell r="CJ170">
            <v>224292410.69</v>
          </cell>
          <cell r="CK170">
            <v>0</v>
          </cell>
          <cell r="CL170">
            <v>218852482.75</v>
          </cell>
        </row>
        <row r="171">
          <cell r="B171" t="str">
            <v>IMA06</v>
          </cell>
          <cell r="C171">
            <v>16931000</v>
          </cell>
          <cell r="E171">
            <v>973000</v>
          </cell>
          <cell r="F171">
            <v>194383550.74000001</v>
          </cell>
          <cell r="G171">
            <v>358566.25</v>
          </cell>
          <cell r="J171">
            <v>-29352</v>
          </cell>
          <cell r="K171">
            <v>4322731.58</v>
          </cell>
          <cell r="L171">
            <v>-163210919.09999999</v>
          </cell>
          <cell r="M171">
            <v>1230692</v>
          </cell>
          <cell r="N171">
            <v>233288.55</v>
          </cell>
          <cell r="O171">
            <v>-64651.61</v>
          </cell>
          <cell r="P171">
            <v>501983.23</v>
          </cell>
          <cell r="Q171">
            <v>4150</v>
          </cell>
          <cell r="R171">
            <v>19522004.32</v>
          </cell>
          <cell r="S171">
            <v>1338489</v>
          </cell>
          <cell r="U171">
            <v>12000</v>
          </cell>
          <cell r="V171">
            <v>18393531.010000002</v>
          </cell>
          <cell r="W171">
            <v>1813424.67</v>
          </cell>
          <cell r="X171">
            <v>8300</v>
          </cell>
          <cell r="Y171">
            <v>665</v>
          </cell>
          <cell r="Z171">
            <v>365480.4</v>
          </cell>
          <cell r="AB171">
            <v>4544775</v>
          </cell>
          <cell r="AC171">
            <v>-197005.35</v>
          </cell>
          <cell r="AD171">
            <v>0</v>
          </cell>
          <cell r="AE171">
            <v>704463.43</v>
          </cell>
          <cell r="AF171">
            <v>74601737.689999998</v>
          </cell>
          <cell r="AG171">
            <v>160512.26</v>
          </cell>
          <cell r="AH171">
            <v>-3723995.63</v>
          </cell>
          <cell r="AI171">
            <v>-5187012.49</v>
          </cell>
          <cell r="AM171">
            <v>20100.8</v>
          </cell>
          <cell r="AO171">
            <v>0</v>
          </cell>
          <cell r="AP171">
            <v>345886.55</v>
          </cell>
          <cell r="AQ171">
            <v>80182104.909999996</v>
          </cell>
          <cell r="AS171">
            <v>2968434.03</v>
          </cell>
          <cell r="AT171">
            <v>0</v>
          </cell>
          <cell r="AU171">
            <v>16934537.129999999</v>
          </cell>
          <cell r="AV171">
            <v>0</v>
          </cell>
          <cell r="AW171">
            <v>1191065</v>
          </cell>
          <cell r="AX171">
            <v>37528</v>
          </cell>
          <cell r="AY171">
            <v>0</v>
          </cell>
          <cell r="AZ171">
            <v>-119.98</v>
          </cell>
          <cell r="BA171">
            <v>108584768.52</v>
          </cell>
          <cell r="BB171">
            <v>-758</v>
          </cell>
          <cell r="BC171">
            <v>-25484.15</v>
          </cell>
          <cell r="BD171">
            <v>-5041935.16</v>
          </cell>
          <cell r="BE171">
            <v>-468954.08</v>
          </cell>
          <cell r="BF171">
            <v>-387648.34</v>
          </cell>
          <cell r="BG171">
            <v>0</v>
          </cell>
          <cell r="BH171">
            <v>1809118.17</v>
          </cell>
          <cell r="BI171">
            <v>-8567.91</v>
          </cell>
          <cell r="BJ171">
            <v>-22054.63</v>
          </cell>
          <cell r="BL171">
            <v>194840.22</v>
          </cell>
          <cell r="BN171">
            <v>910180.41</v>
          </cell>
          <cell r="BR171">
            <v>14931960.52</v>
          </cell>
          <cell r="BV171">
            <v>4544775</v>
          </cell>
          <cell r="BW171">
            <v>-105589947</v>
          </cell>
          <cell r="BZ171">
            <v>-1330095.6299999999</v>
          </cell>
          <cell r="CA171">
            <v>0</v>
          </cell>
          <cell r="CB171">
            <v>0</v>
          </cell>
          <cell r="CC171">
            <v>0</v>
          </cell>
          <cell r="CD171">
            <v>194840.22</v>
          </cell>
          <cell r="CF171">
            <v>-54359709.640000001</v>
          </cell>
          <cell r="CG171">
            <v>-54359709.640000001</v>
          </cell>
          <cell r="CH171">
            <v>44022938.119999997</v>
          </cell>
          <cell r="CI171">
            <v>10336771.52</v>
          </cell>
          <cell r="CJ171">
            <v>0</v>
          </cell>
          <cell r="CK171">
            <v>0</v>
          </cell>
          <cell r="CL171">
            <v>0</v>
          </cell>
        </row>
        <row r="172">
          <cell r="B172" t="str">
            <v>IMB01</v>
          </cell>
          <cell r="C172">
            <v>4865000</v>
          </cell>
          <cell r="E172">
            <v>1118000</v>
          </cell>
          <cell r="F172">
            <v>371890567.76999998</v>
          </cell>
          <cell r="G172">
            <v>-15242</v>
          </cell>
          <cell r="J172">
            <v>30424</v>
          </cell>
          <cell r="K172">
            <v>8162330.1299999999</v>
          </cell>
          <cell r="L172">
            <v>20294996.149999999</v>
          </cell>
          <cell r="M172">
            <v>0</v>
          </cell>
          <cell r="N172">
            <v>-3697.04</v>
          </cell>
          <cell r="O172">
            <v>3888147.16</v>
          </cell>
          <cell r="P172">
            <v>657324.38</v>
          </cell>
          <cell r="Q172">
            <v>377244.08</v>
          </cell>
          <cell r="S172">
            <v>7394.08</v>
          </cell>
          <cell r="U172">
            <v>0</v>
          </cell>
          <cell r="V172">
            <v>1346470.05</v>
          </cell>
          <cell r="W172">
            <v>1273813.6200000001</v>
          </cell>
          <cell r="X172">
            <v>1357549</v>
          </cell>
          <cell r="Y172">
            <v>-170620494</v>
          </cell>
          <cell r="Z172">
            <v>452412.48</v>
          </cell>
          <cell r="AC172">
            <v>346265826</v>
          </cell>
          <cell r="AD172">
            <v>-174952.16</v>
          </cell>
          <cell r="AE172">
            <v>13576293.99</v>
          </cell>
          <cell r="AF172">
            <v>3171584.04</v>
          </cell>
          <cell r="AG172">
            <v>-48236.9</v>
          </cell>
          <cell r="AJ172">
            <v>3233744.62</v>
          </cell>
          <cell r="AL172">
            <v>2228966.58</v>
          </cell>
          <cell r="AO172">
            <v>2484.9</v>
          </cell>
          <cell r="AT172">
            <v>6074049.8700000001</v>
          </cell>
          <cell r="AU172">
            <v>322997.95</v>
          </cell>
          <cell r="AV172">
            <v>258365.24</v>
          </cell>
          <cell r="AW172">
            <v>355606.01</v>
          </cell>
          <cell r="AX172">
            <v>4230898.71</v>
          </cell>
          <cell r="AY172">
            <v>0</v>
          </cell>
          <cell r="AZ172">
            <v>-277179</v>
          </cell>
          <cell r="BA172">
            <v>108584768.52</v>
          </cell>
          <cell r="BJ172">
            <v>271335.67999999999</v>
          </cell>
          <cell r="BN172">
            <v>-157541268</v>
          </cell>
          <cell r="BR172">
            <v>-170620494</v>
          </cell>
          <cell r="BV172">
            <v>372247851.83999997</v>
          </cell>
          <cell r="BW172">
            <v>667183525.05999994</v>
          </cell>
          <cell r="BZ172">
            <v>-354590.48</v>
          </cell>
          <cell r="CA172">
            <v>346265826</v>
          </cell>
          <cell r="CB172">
            <v>1346470.05</v>
          </cell>
          <cell r="CC172">
            <v>3888147.16</v>
          </cell>
          <cell r="CD172">
            <v>1129052.9099999999</v>
          </cell>
          <cell r="CF172">
            <v>22588249.620000001</v>
          </cell>
          <cell r="CG172">
            <v>22588249.620000001</v>
          </cell>
          <cell r="CH172">
            <v>0</v>
          </cell>
          <cell r="CI172">
            <v>0</v>
          </cell>
          <cell r="CJ172">
            <v>22588249.620000001</v>
          </cell>
          <cell r="CK172">
            <v>0</v>
          </cell>
          <cell r="CL172">
            <v>22588249.620000001</v>
          </cell>
        </row>
        <row r="173">
          <cell r="B173" t="str">
            <v>IMB02</v>
          </cell>
          <cell r="C173">
            <v>4467000</v>
          </cell>
          <cell r="E173">
            <v>892000</v>
          </cell>
          <cell r="F173">
            <v>0</v>
          </cell>
          <cell r="G173">
            <v>389071.23</v>
          </cell>
          <cell r="J173">
            <v>30424</v>
          </cell>
          <cell r="L173">
            <v>0.26</v>
          </cell>
          <cell r="M173">
            <v>114448436.91</v>
          </cell>
          <cell r="N173">
            <v>6881963.8399999999</v>
          </cell>
          <cell r="O173">
            <v>1875000</v>
          </cell>
          <cell r="P173">
            <v>0</v>
          </cell>
          <cell r="Q173">
            <v>0</v>
          </cell>
          <cell r="R173">
            <v>2500</v>
          </cell>
          <cell r="S173">
            <v>486378508.85000002</v>
          </cell>
          <cell r="V173">
            <v>5000000</v>
          </cell>
          <cell r="W173">
            <v>0</v>
          </cell>
          <cell r="X173">
            <v>0</v>
          </cell>
          <cell r="Y173">
            <v>665</v>
          </cell>
          <cell r="Z173">
            <v>141971.4</v>
          </cell>
          <cell r="AC173">
            <v>161877147.86000001</v>
          </cell>
          <cell r="AD173">
            <v>-37097019.530000001</v>
          </cell>
          <cell r="AE173">
            <v>0</v>
          </cell>
          <cell r="AF173">
            <v>7328831.4900000002</v>
          </cell>
          <cell r="AG173">
            <v>1425</v>
          </cell>
          <cell r="AH173">
            <v>-350179.82</v>
          </cell>
          <cell r="AJ173">
            <v>3233744.62</v>
          </cell>
          <cell r="AL173">
            <v>5251256.7</v>
          </cell>
          <cell r="AM173">
            <v>305785.88</v>
          </cell>
          <cell r="AN173">
            <v>330027.89</v>
          </cell>
          <cell r="AP173">
            <v>-123188</v>
          </cell>
          <cell r="AS173">
            <v>71660434.239999995</v>
          </cell>
          <cell r="AT173">
            <v>993402.32</v>
          </cell>
          <cell r="AU173">
            <v>1738071.4</v>
          </cell>
          <cell r="AV173">
            <v>728525.85</v>
          </cell>
          <cell r="AW173">
            <v>-643013</v>
          </cell>
          <cell r="AX173">
            <v>37528</v>
          </cell>
          <cell r="AY173">
            <v>11915735.48</v>
          </cell>
          <cell r="AZ173">
            <v>23996</v>
          </cell>
          <cell r="BB173">
            <v>643187.82999999996</v>
          </cell>
          <cell r="BF173">
            <v>7071501.2000000002</v>
          </cell>
          <cell r="BG173">
            <v>-214951.74</v>
          </cell>
          <cell r="BI173">
            <v>4901490</v>
          </cell>
          <cell r="BJ173">
            <v>409976.37</v>
          </cell>
          <cell r="BM173">
            <v>61075.97</v>
          </cell>
          <cell r="BN173">
            <v>85624.73</v>
          </cell>
          <cell r="BO173">
            <v>-2542764.96</v>
          </cell>
          <cell r="BP173">
            <v>-1225319.05</v>
          </cell>
          <cell r="BR173">
            <v>1963200128.76</v>
          </cell>
          <cell r="BV173">
            <v>6222963.4299999997</v>
          </cell>
          <cell r="BW173">
            <v>118564801.35999998</v>
          </cell>
          <cell r="BZ173">
            <v>4283528.9000000004</v>
          </cell>
          <cell r="CA173">
            <v>0</v>
          </cell>
          <cell r="CB173">
            <v>0</v>
          </cell>
          <cell r="CC173">
            <v>0</v>
          </cell>
          <cell r="CD173">
            <v>637.00999999977648</v>
          </cell>
          <cell r="CF173">
            <v>264259592.77000001</v>
          </cell>
          <cell r="CG173">
            <v>0</v>
          </cell>
          <cell r="CH173">
            <v>0</v>
          </cell>
          <cell r="CI173">
            <v>0</v>
          </cell>
          <cell r="CJ173">
            <v>-234889409.00000003</v>
          </cell>
          <cell r="CK173">
            <v>643187.82999999996</v>
          </cell>
          <cell r="CL173">
            <v>264259592.77000001</v>
          </cell>
        </row>
        <row r="174">
          <cell r="B174" t="str">
            <v>IMB03</v>
          </cell>
          <cell r="C174">
            <v>5000000</v>
          </cell>
          <cell r="E174">
            <v>625000</v>
          </cell>
          <cell r="F174">
            <v>381594371.5</v>
          </cell>
          <cell r="G174">
            <v>858118.76</v>
          </cell>
          <cell r="H174">
            <v>850165.37</v>
          </cell>
          <cell r="I174">
            <v>62769</v>
          </cell>
          <cell r="J174">
            <v>1216443.28</v>
          </cell>
          <cell r="K174">
            <v>-2139716.7999999998</v>
          </cell>
          <cell r="L174">
            <v>0</v>
          </cell>
          <cell r="M174">
            <v>-43772117</v>
          </cell>
          <cell r="O174">
            <v>26250000</v>
          </cell>
          <cell r="Q174">
            <v>57291.68</v>
          </cell>
          <cell r="R174">
            <v>-25146247.550000001</v>
          </cell>
          <cell r="S174">
            <v>197796.9</v>
          </cell>
          <cell r="U174">
            <v>0</v>
          </cell>
          <cell r="V174">
            <v>47500000</v>
          </cell>
          <cell r="W174">
            <v>81537.600000000006</v>
          </cell>
          <cell r="X174">
            <v>117083.32</v>
          </cell>
          <cell r="Y174">
            <v>-31890582.949999999</v>
          </cell>
          <cell r="AB174">
            <v>28185300</v>
          </cell>
          <cell r="AC174">
            <v>-1437604.03</v>
          </cell>
          <cell r="AD174">
            <v>0</v>
          </cell>
          <cell r="AF174">
            <v>76041.67</v>
          </cell>
          <cell r="AG174">
            <v>264441.55</v>
          </cell>
          <cell r="AI174">
            <v>-5887012.4900000002</v>
          </cell>
          <cell r="AJ174">
            <v>0</v>
          </cell>
          <cell r="AL174">
            <v>5251256.7</v>
          </cell>
          <cell r="AN174">
            <v>8593935.4800000004</v>
          </cell>
          <cell r="AO174">
            <v>188293.42</v>
          </cell>
          <cell r="AP174">
            <v>4665972.17</v>
          </cell>
          <cell r="AQ174">
            <v>4593265.1900000004</v>
          </cell>
          <cell r="AR174">
            <v>24301284.780000001</v>
          </cell>
          <cell r="AS174">
            <v>5146092.3</v>
          </cell>
          <cell r="AT174">
            <v>4305766.5999999996</v>
          </cell>
          <cell r="AU174">
            <v>-107841.43</v>
          </cell>
          <cell r="AV174">
            <v>-109215.17</v>
          </cell>
          <cell r="AW174">
            <v>25367.88</v>
          </cell>
          <cell r="AX174">
            <v>-8126865.6399999997</v>
          </cell>
          <cell r="AY174">
            <v>148104.98000000001</v>
          </cell>
          <cell r="AZ174">
            <v>0</v>
          </cell>
          <cell r="BA174">
            <v>10320921.869999999</v>
          </cell>
          <cell r="BB174">
            <v>31514.18</v>
          </cell>
          <cell r="BC174">
            <v>1437484.46</v>
          </cell>
          <cell r="BF174">
            <v>185217.04</v>
          </cell>
          <cell r="BG174">
            <v>1597972.53</v>
          </cell>
          <cell r="BH174">
            <v>457183.2</v>
          </cell>
          <cell r="BI174">
            <v>70191.600000000006</v>
          </cell>
          <cell r="BJ174">
            <v>7024820.6200000001</v>
          </cell>
          <cell r="BL174">
            <v>304438.78000000003</v>
          </cell>
          <cell r="BM174">
            <v>47957.41</v>
          </cell>
          <cell r="BN174">
            <v>1284703.6599999999</v>
          </cell>
          <cell r="BO174">
            <v>1109.17</v>
          </cell>
          <cell r="BQ174">
            <v>-2610493.38</v>
          </cell>
          <cell r="BR174">
            <v>815777005.50999999</v>
          </cell>
          <cell r="BV174">
            <v>28185300</v>
          </cell>
          <cell r="BW174">
            <v>657619722.53999996</v>
          </cell>
          <cell r="BZ174">
            <v>-107841.43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F174">
            <v>-1437604.03</v>
          </cell>
          <cell r="CG174">
            <v>-1437604.03</v>
          </cell>
          <cell r="CH174">
            <v>0</v>
          </cell>
          <cell r="CI174">
            <v>0</v>
          </cell>
          <cell r="CJ174">
            <v>-1437604.03</v>
          </cell>
          <cell r="CK174">
            <v>0</v>
          </cell>
          <cell r="CL174">
            <v>-1437604.03</v>
          </cell>
        </row>
        <row r="175">
          <cell r="B175" t="str">
            <v>IMC03</v>
          </cell>
          <cell r="C175">
            <v>27071719</v>
          </cell>
          <cell r="D175">
            <v>0</v>
          </cell>
          <cell r="E175">
            <v>-7.64</v>
          </cell>
          <cell r="F175">
            <v>0</v>
          </cell>
          <cell r="G175">
            <v>-3.6234268918633461E-9</v>
          </cell>
          <cell r="H175">
            <v>0</v>
          </cell>
          <cell r="I175">
            <v>-6.5483618527650833E-9</v>
          </cell>
          <cell r="J175">
            <v>172165</v>
          </cell>
          <cell r="K175">
            <v>-3887002.98</v>
          </cell>
          <cell r="L175">
            <v>0.26</v>
          </cell>
          <cell r="M175">
            <v>32550000</v>
          </cell>
          <cell r="N175">
            <v>-1499765.99</v>
          </cell>
          <cell r="O175">
            <v>2.2351741790771484E-8</v>
          </cell>
          <cell r="P175">
            <v>8066.64</v>
          </cell>
          <cell r="Q175">
            <v>0</v>
          </cell>
          <cell r="R175">
            <v>0</v>
          </cell>
          <cell r="S175">
            <v>133817446.53</v>
          </cell>
          <cell r="T175">
            <v>0</v>
          </cell>
          <cell r="U175">
            <v>-2824422.67</v>
          </cell>
          <cell r="V175">
            <v>-2.9802322387695313E-7</v>
          </cell>
          <cell r="W175">
            <v>-5003.93</v>
          </cell>
          <cell r="X175">
            <v>0</v>
          </cell>
          <cell r="Y175">
            <v>2.2191670723259449E-10</v>
          </cell>
          <cell r="Z175">
            <v>475236160.77999997</v>
          </cell>
          <cell r="AA175">
            <v>0</v>
          </cell>
          <cell r="AB175">
            <v>4544775</v>
          </cell>
          <cell r="AC175">
            <v>19424724</v>
          </cell>
          <cell r="AD175">
            <v>-26608.48</v>
          </cell>
          <cell r="AE175">
            <v>1.068410711013712E-7</v>
          </cell>
          <cell r="AF175">
            <v>5245.97</v>
          </cell>
          <cell r="AG175">
            <v>264441.55</v>
          </cell>
          <cell r="AH175">
            <v>58114.87</v>
          </cell>
          <cell r="AI175">
            <v>-1.5646219253540039E-7</v>
          </cell>
          <cell r="AJ175">
            <v>9361.92</v>
          </cell>
          <cell r="AK175">
            <v>2136378.71</v>
          </cell>
          <cell r="AL175">
            <v>0</v>
          </cell>
          <cell r="AM175">
            <v>9.3132257461547852E-10</v>
          </cell>
          <cell r="AN175">
            <v>1884568.89</v>
          </cell>
          <cell r="AO175">
            <v>5552.72</v>
          </cell>
          <cell r="AP175">
            <v>7.2759576141834259E-11</v>
          </cell>
          <cell r="AQ175">
            <v>0</v>
          </cell>
          <cell r="AR175">
            <v>-203.95</v>
          </cell>
          <cell r="AS175">
            <v>84911600.260000005</v>
          </cell>
          <cell r="AT175">
            <v>-5038428.41</v>
          </cell>
          <cell r="AU175">
            <v>-30955121.379999999</v>
          </cell>
          <cell r="AV175">
            <v>4708.55</v>
          </cell>
          <cell r="AW175">
            <v>-7203.56</v>
          </cell>
          <cell r="AX175">
            <v>-2.6309862732887268E-8</v>
          </cell>
          <cell r="AY175">
            <v>11740821.65</v>
          </cell>
          <cell r="AZ175">
            <v>-1.0826624929904938E-8</v>
          </cell>
          <cell r="BA175">
            <v>-6.6211214289069176E-10</v>
          </cell>
          <cell r="BB175">
            <v>-2.4301698431372643E-9</v>
          </cell>
          <cell r="BC175">
            <v>1750000</v>
          </cell>
          <cell r="BD175">
            <v>-0.44</v>
          </cell>
          <cell r="BE175">
            <v>-9.3132257461547852E-10</v>
          </cell>
          <cell r="BF175">
            <v>0</v>
          </cell>
          <cell r="BG175">
            <v>2.6193447411060333E-10</v>
          </cell>
          <cell r="BH175">
            <v>8.0035533756017685E-10</v>
          </cell>
          <cell r="BI175">
            <v>-1.3324097380973399E-10</v>
          </cell>
          <cell r="BJ175">
            <v>1.9674217810461414E-9</v>
          </cell>
          <cell r="BK175">
            <v>-4.5401975512504578E-9</v>
          </cell>
          <cell r="BL175">
            <v>-9.3132257461547852E-10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-66666690</v>
          </cell>
          <cell r="BS175">
            <v>0</v>
          </cell>
          <cell r="BT175">
            <v>1.1641532182693481E-10</v>
          </cell>
          <cell r="BU175">
            <v>0</v>
          </cell>
          <cell r="BV175">
            <v>19424724</v>
          </cell>
          <cell r="BW175">
            <v>314590243.19999999</v>
          </cell>
          <cell r="BX175">
            <v>0</v>
          </cell>
          <cell r="BY175">
            <v>1.8653736541529575E-11</v>
          </cell>
          <cell r="BZ175">
            <v>172165</v>
          </cell>
          <cell r="CA175">
            <v>19424724</v>
          </cell>
          <cell r="CB175">
            <v>0</v>
          </cell>
          <cell r="CC175">
            <v>0</v>
          </cell>
          <cell r="CD175">
            <v>-152920.9</v>
          </cell>
          <cell r="CF175">
            <v>-21631674.600000001</v>
          </cell>
          <cell r="CG175">
            <v>-21631674.600000001</v>
          </cell>
          <cell r="CH175">
            <v>0</v>
          </cell>
          <cell r="CI175">
            <v>0</v>
          </cell>
          <cell r="CJ175">
            <v>-7.4505805969238281E-9</v>
          </cell>
          <cell r="CK175">
            <v>0</v>
          </cell>
          <cell r="CL175">
            <v>-7.4505805969238281E-9</v>
          </cell>
        </row>
        <row r="176">
          <cell r="B176" t="str">
            <v>IQA02</v>
          </cell>
          <cell r="C176">
            <v>-16927441.300000001</v>
          </cell>
          <cell r="E176">
            <v>-3194202.66</v>
          </cell>
          <cell r="F176">
            <v>-1576432.16</v>
          </cell>
          <cell r="G176">
            <v>-29119.040000000001</v>
          </cell>
          <cell r="I176">
            <v>-16543.38</v>
          </cell>
          <cell r="J176">
            <v>-6343309</v>
          </cell>
          <cell r="K176">
            <v>12104460.26</v>
          </cell>
          <cell r="L176">
            <v>27424493.57</v>
          </cell>
          <cell r="N176">
            <v>-74868.14</v>
          </cell>
          <cell r="O176">
            <v>6148673.1600000001</v>
          </cell>
          <cell r="P176">
            <v>0</v>
          </cell>
          <cell r="Q176">
            <v>2064460.79</v>
          </cell>
          <cell r="R176">
            <v>3135619.2</v>
          </cell>
          <cell r="U176">
            <v>732697.22</v>
          </cell>
          <cell r="V176">
            <v>1985182.41</v>
          </cell>
          <cell r="W176">
            <v>814857.2</v>
          </cell>
          <cell r="X176">
            <v>7583024.0300000003</v>
          </cell>
          <cell r="Y176">
            <v>-287.10000000000002</v>
          </cell>
          <cell r="Z176">
            <v>452412.48</v>
          </cell>
          <cell r="AB176">
            <v>220500</v>
          </cell>
          <cell r="AC176">
            <v>-25000000</v>
          </cell>
          <cell r="AD176">
            <v>-46345.57</v>
          </cell>
          <cell r="AE176">
            <v>706612.22</v>
          </cell>
          <cell r="AF176">
            <v>24543.599999999999</v>
          </cell>
          <cell r="AG176">
            <v>162851.41</v>
          </cell>
          <cell r="AH176">
            <v>54385.77</v>
          </cell>
          <cell r="AI176">
            <v>-4693482.5</v>
          </cell>
          <cell r="AN176">
            <v>1884568.89</v>
          </cell>
          <cell r="AO176">
            <v>-14604.64</v>
          </cell>
          <cell r="AP176">
            <v>46540381.280000001</v>
          </cell>
          <cell r="AR176">
            <v>-203.95</v>
          </cell>
          <cell r="AT176">
            <v>-21995895.84</v>
          </cell>
          <cell r="AU176">
            <v>123828283.22</v>
          </cell>
          <cell r="AV176">
            <v>-64548.43</v>
          </cell>
          <cell r="AW176">
            <v>-644.51</v>
          </cell>
          <cell r="AX176">
            <v>-783293.43999999994</v>
          </cell>
          <cell r="AY176">
            <v>-8183.67</v>
          </cell>
          <cell r="BB176">
            <v>-45061744.969999999</v>
          </cell>
          <cell r="BC176">
            <v>-25484.66</v>
          </cell>
          <cell r="BD176">
            <v>3938305.12</v>
          </cell>
          <cell r="BE176">
            <v>-174258.05</v>
          </cell>
          <cell r="BF176">
            <v>-794272.74</v>
          </cell>
          <cell r="BG176">
            <v>83553.69</v>
          </cell>
          <cell r="BH176">
            <v>-277572.65999999997</v>
          </cell>
          <cell r="BI176">
            <v>-18489.39</v>
          </cell>
          <cell r="BJ176">
            <v>-47284.51</v>
          </cell>
          <cell r="BL176">
            <v>-0.43</v>
          </cell>
          <cell r="BM176">
            <v>397406.41</v>
          </cell>
          <cell r="BN176">
            <v>1642530.93</v>
          </cell>
          <cell r="BR176">
            <v>256361713.73000002</v>
          </cell>
          <cell r="BV176">
            <v>-25000000</v>
          </cell>
          <cell r="BW176">
            <v>1717425</v>
          </cell>
          <cell r="BZ176">
            <v>133876328.02</v>
          </cell>
          <cell r="CA176">
            <v>-25000000</v>
          </cell>
          <cell r="CB176">
            <v>0</v>
          </cell>
          <cell r="CC176">
            <v>0</v>
          </cell>
          <cell r="CD176">
            <v>1875200.16</v>
          </cell>
          <cell r="CF176">
            <v>-126124544.73</v>
          </cell>
          <cell r="CG176">
            <v>-104128648.89</v>
          </cell>
          <cell r="CH176">
            <v>-6428608.5800000001</v>
          </cell>
          <cell r="CI176">
            <v>-13140346.35</v>
          </cell>
          <cell r="CJ176">
            <v>-121648754.12999994</v>
          </cell>
          <cell r="CK176">
            <v>-73119673.469999999</v>
          </cell>
          <cell r="CL176">
            <v>-146075080.53999993</v>
          </cell>
        </row>
        <row r="177">
          <cell r="B177" t="str">
            <v>ISA02</v>
          </cell>
          <cell r="C177">
            <v>0</v>
          </cell>
          <cell r="E177">
            <v>889000</v>
          </cell>
          <cell r="F177">
            <v>1046883540.3200001</v>
          </cell>
          <cell r="G177">
            <v>-372535.28</v>
          </cell>
          <cell r="I177">
            <v>-16543.38</v>
          </cell>
          <cell r="J177">
            <v>-6343309</v>
          </cell>
          <cell r="L177">
            <v>1300891.6000000001</v>
          </cell>
          <cell r="M177">
            <v>3563065</v>
          </cell>
          <cell r="N177">
            <v>-456.34</v>
          </cell>
          <cell r="O177">
            <v>30000000</v>
          </cell>
          <cell r="P177">
            <v>0</v>
          </cell>
          <cell r="Q177">
            <v>28148.76</v>
          </cell>
          <cell r="R177">
            <v>0</v>
          </cell>
          <cell r="S177">
            <v>912.68</v>
          </cell>
          <cell r="V177">
            <v>18461099.989999998</v>
          </cell>
          <cell r="X177">
            <v>24.79</v>
          </cell>
          <cell r="Y177">
            <v>496.23</v>
          </cell>
          <cell r="AB177">
            <v>4544775</v>
          </cell>
          <cell r="AC177">
            <v>451921841.81</v>
          </cell>
          <cell r="AD177">
            <v>-473402.9</v>
          </cell>
          <cell r="AE177">
            <v>1113836.2</v>
          </cell>
          <cell r="AF177">
            <v>443298.24</v>
          </cell>
          <cell r="AG177">
            <v>111449921.48</v>
          </cell>
          <cell r="AJ177">
            <v>0</v>
          </cell>
          <cell r="AO177">
            <v>5686.98</v>
          </cell>
          <cell r="AR177">
            <v>24281356.48</v>
          </cell>
          <cell r="AS177">
            <v>-2226504.94</v>
          </cell>
          <cell r="AT177">
            <v>1171531.99</v>
          </cell>
          <cell r="AV177">
            <v>866614.76</v>
          </cell>
          <cell r="AW177">
            <v>-1191065</v>
          </cell>
          <cell r="AX177">
            <v>4230898.71</v>
          </cell>
          <cell r="AY177">
            <v>1901466601.8699999</v>
          </cell>
          <cell r="AZ177">
            <v>-141.94</v>
          </cell>
          <cell r="BB177">
            <v>1496314.5</v>
          </cell>
          <cell r="BG177">
            <v>-223427.71</v>
          </cell>
          <cell r="BH177">
            <v>-277572.65999999997</v>
          </cell>
          <cell r="BI177">
            <v>-18489.39</v>
          </cell>
          <cell r="BJ177">
            <v>36846.61</v>
          </cell>
          <cell r="BL177">
            <v>-0.13</v>
          </cell>
          <cell r="BN177">
            <v>3563065</v>
          </cell>
          <cell r="BR177">
            <v>4887450</v>
          </cell>
          <cell r="BV177">
            <v>3430271984</v>
          </cell>
          <cell r="BW177">
            <v>4544775</v>
          </cell>
          <cell r="BZ177">
            <v>0</v>
          </cell>
          <cell r="CA177">
            <v>451921841.81</v>
          </cell>
          <cell r="CB177">
            <v>0</v>
          </cell>
          <cell r="CC177">
            <v>30000000</v>
          </cell>
          <cell r="CD177">
            <v>6624826.4900000002</v>
          </cell>
          <cell r="CF177">
            <v>63182712.059999995</v>
          </cell>
          <cell r="CG177">
            <v>31295144.870000001</v>
          </cell>
          <cell r="CH177">
            <v>5038079.16</v>
          </cell>
          <cell r="CI177">
            <v>0</v>
          </cell>
          <cell r="CJ177">
            <v>3516035.1800000034</v>
          </cell>
          <cell r="CK177">
            <v>1830628.6800000002</v>
          </cell>
          <cell r="CL177">
            <v>68258016.909999996</v>
          </cell>
        </row>
        <row r="178">
          <cell r="B178" t="str">
            <v>Grand Total</v>
          </cell>
          <cell r="C178">
            <v>8.1956386566162109E-8</v>
          </cell>
          <cell r="D178">
            <v>0</v>
          </cell>
          <cell r="E178">
            <v>-9.3132257461547852E-10</v>
          </cell>
          <cell r="F178">
            <v>3.5762786865234375E-7</v>
          </cell>
          <cell r="G178">
            <v>-8.7311491370201111E-10</v>
          </cell>
          <cell r="H178">
            <v>-3.637978807091713E-12</v>
          </cell>
          <cell r="I178">
            <v>-7.7407094067893922E-9</v>
          </cell>
          <cell r="J178">
            <v>-3.5762786865234375E-7</v>
          </cell>
          <cell r="K178">
            <v>0</v>
          </cell>
          <cell r="L178">
            <v>5.9604644775390625E-8</v>
          </cell>
          <cell r="M178">
            <v>-9.3132257461547852E-10</v>
          </cell>
          <cell r="N178">
            <v>-2.8638169169425964E-8</v>
          </cell>
          <cell r="O178">
            <v>-4.0978193283081055E-8</v>
          </cell>
          <cell r="P178">
            <v>1.3461976777762175E-7</v>
          </cell>
          <cell r="Q178">
            <v>0</v>
          </cell>
          <cell r="R178">
            <v>0</v>
          </cell>
          <cell r="S178">
            <v>8.5681676864624023E-8</v>
          </cell>
          <cell r="T178">
            <v>0</v>
          </cell>
          <cell r="U178">
            <v>4.6566128730773926E-10</v>
          </cell>
          <cell r="V178">
            <v>-5.657784640789032E-8</v>
          </cell>
          <cell r="W178">
            <v>-2.9249349609017372E-8</v>
          </cell>
          <cell r="X178">
            <v>7.9168671618390363E-11</v>
          </cell>
          <cell r="Y178">
            <v>6.6393113229423761E-10</v>
          </cell>
          <cell r="Z178">
            <v>-2.9103830456733704E-10</v>
          </cell>
          <cell r="AA178">
            <v>0</v>
          </cell>
          <cell r="AB178">
            <v>28185300</v>
          </cell>
          <cell r="AC178">
            <v>5.3644180297851563E-7</v>
          </cell>
          <cell r="AD178">
            <v>1.7415732145309448E-7</v>
          </cell>
          <cell r="AE178">
            <v>-1.9192702893633395E-7</v>
          </cell>
          <cell r="AF178">
            <v>4.5075921661918983E-8</v>
          </cell>
          <cell r="AG178">
            <v>-4.9769732868298888E-7</v>
          </cell>
          <cell r="AH178">
            <v>2.3283064365386963E-8</v>
          </cell>
          <cell r="AI178">
            <v>-2.2754102246835828E-7</v>
          </cell>
          <cell r="AJ178">
            <v>6.9558154791593552E-7</v>
          </cell>
          <cell r="AK178">
            <v>2.3283064365386963E-10</v>
          </cell>
          <cell r="AL178">
            <v>0</v>
          </cell>
          <cell r="AM178">
            <v>0</v>
          </cell>
          <cell r="AN178">
            <v>5.5413693189620972E-8</v>
          </cell>
          <cell r="AO178">
            <v>1.2542386684799567E-8</v>
          </cell>
          <cell r="AP178">
            <v>-6.7520886451455375E-11</v>
          </cell>
          <cell r="AQ178">
            <v>9.5460563898086548E-9</v>
          </cell>
          <cell r="AR178">
            <v>-4.2095780372619629E-7</v>
          </cell>
          <cell r="AS178">
            <v>2.9802322387695313E-8</v>
          </cell>
          <cell r="AT178">
            <v>4.7730281949043274E-9</v>
          </cell>
          <cell r="AU178">
            <v>2.0489096641540527E-8</v>
          </cell>
          <cell r="AV178">
            <v>-3.4924596548080444E-10</v>
          </cell>
          <cell r="AW178">
            <v>-3.0267983675003052E-9</v>
          </cell>
          <cell r="AX178">
            <v>5.8207660913467407E-11</v>
          </cell>
          <cell r="AY178">
            <v>0</v>
          </cell>
          <cell r="AZ178">
            <v>3.4924596548080444E-10</v>
          </cell>
          <cell r="BA178">
            <v>-4.6566128730773926E-10</v>
          </cell>
          <cell r="BB178">
            <v>5.5297277867794037E-10</v>
          </cell>
          <cell r="BC178">
            <v>-4.6566128730773926E-10</v>
          </cell>
          <cell r="BD178">
            <v>-1.7462298274040222E-10</v>
          </cell>
          <cell r="BE178">
            <v>-6.7520886659622192E-9</v>
          </cell>
          <cell r="BF178">
            <v>-4.638422979041934E-11</v>
          </cell>
          <cell r="BG178">
            <v>3.3760443329811096E-9</v>
          </cell>
          <cell r="BH178">
            <v>4.8894435167312622E-9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1.1641532182693481E-10</v>
          </cell>
          <cell r="BR178">
            <v>0</v>
          </cell>
          <cell r="BS178">
            <v>0</v>
          </cell>
          <cell r="BT178">
            <v>4.3698378249246161E-13</v>
          </cell>
          <cell r="BU178">
            <v>0</v>
          </cell>
          <cell r="BV178">
            <v>28185300</v>
          </cell>
          <cell r="BW178">
            <v>602110072.09000003</v>
          </cell>
          <cell r="BZ178">
            <v>5378763.8899999997</v>
          </cell>
          <cell r="CA178">
            <v>3.0092975066529914E-7</v>
          </cell>
          <cell r="CB178">
            <v>-8.5827196016907692E-8</v>
          </cell>
          <cell r="CC178">
            <v>9.3641574494540691E-8</v>
          </cell>
          <cell r="CD178">
            <v>-1595287.16</v>
          </cell>
          <cell r="CF178">
            <v>-6727772.75</v>
          </cell>
          <cell r="CG178">
            <v>-6727772.75</v>
          </cell>
          <cell r="CH178">
            <v>-695976.49</v>
          </cell>
          <cell r="CI178">
            <v>-309322.88</v>
          </cell>
          <cell r="CJ178">
            <v>-7733072.1200000001</v>
          </cell>
          <cell r="CK178">
            <v>0</v>
          </cell>
          <cell r="CL178">
            <v>-7733072.1200000001</v>
          </cell>
        </row>
        <row r="179">
          <cell r="B179" t="str">
            <v>IMC03</v>
          </cell>
          <cell r="C179">
            <v>4398000</v>
          </cell>
          <cell r="E179">
            <v>832000</v>
          </cell>
          <cell r="F179">
            <v>1649349.63</v>
          </cell>
          <cell r="G179">
            <v>2092040.51</v>
          </cell>
          <cell r="H179">
            <v>-17848.310000000001</v>
          </cell>
          <cell r="I179">
            <v>4000</v>
          </cell>
          <cell r="K179">
            <v>-5822514.04</v>
          </cell>
          <cell r="L179">
            <v>-106302065</v>
          </cell>
          <cell r="M179">
            <v>7219691.5999999996</v>
          </cell>
          <cell r="N179">
            <v>63432328</v>
          </cell>
          <cell r="O179">
            <v>452715.46</v>
          </cell>
          <cell r="P179">
            <v>238085.36</v>
          </cell>
          <cell r="Q179">
            <v>15750.24</v>
          </cell>
          <cell r="R179">
            <v>84957.95</v>
          </cell>
          <cell r="S179">
            <v>-3966887.73</v>
          </cell>
          <cell r="V179">
            <v>1515926.02</v>
          </cell>
          <cell r="W179">
            <v>-452412.48</v>
          </cell>
          <cell r="X179">
            <v>1200</v>
          </cell>
          <cell r="Y179">
            <v>881320.62</v>
          </cell>
          <cell r="Z179">
            <v>603798561</v>
          </cell>
          <cell r="AB179">
            <v>7716375</v>
          </cell>
          <cell r="AC179">
            <v>7620777</v>
          </cell>
          <cell r="AD179">
            <v>-9.69</v>
          </cell>
          <cell r="AE179">
            <v>-0.01</v>
          </cell>
          <cell r="AF179">
            <v>14776281.92</v>
          </cell>
          <cell r="AG179">
            <v>3934235.73</v>
          </cell>
          <cell r="AH179">
            <v>264348.19</v>
          </cell>
          <cell r="AI179">
            <v>-6198128.4100000001</v>
          </cell>
          <cell r="AK179">
            <v>9361.92</v>
          </cell>
          <cell r="AM179">
            <v>707396.5</v>
          </cell>
          <cell r="AR179">
            <v>0</v>
          </cell>
          <cell r="AS179">
            <v>-1532912.72</v>
          </cell>
          <cell r="AT179">
            <v>1349661.66</v>
          </cell>
          <cell r="AU179">
            <v>119079294.98</v>
          </cell>
          <cell r="AV179">
            <v>999509.12</v>
          </cell>
          <cell r="AW179">
            <v>-1337091</v>
          </cell>
          <cell r="AX179">
            <v>50313.36</v>
          </cell>
          <cell r="AY179">
            <v>529660.05000000005</v>
          </cell>
          <cell r="AZ179">
            <v>3804000</v>
          </cell>
          <cell r="BC179">
            <v>-6396605.1600000001</v>
          </cell>
          <cell r="BF179">
            <v>959792.25</v>
          </cell>
          <cell r="BG179">
            <v>-53841.760000000002</v>
          </cell>
          <cell r="BH179">
            <v>-1165204.8899999999</v>
          </cell>
          <cell r="BI179">
            <v>83553.69</v>
          </cell>
          <cell r="BJ179">
            <v>1716014.85</v>
          </cell>
          <cell r="BK179">
            <v>-28917.45</v>
          </cell>
          <cell r="BM179">
            <v>460951.95</v>
          </cell>
          <cell r="BN179">
            <v>2135955.8199999998</v>
          </cell>
          <cell r="BO179">
            <v>2418228.6800000002</v>
          </cell>
          <cell r="BP179">
            <v>277016.40999999997</v>
          </cell>
          <cell r="BR179">
            <v>464324953.38999999</v>
          </cell>
          <cell r="BV179">
            <v>7620777</v>
          </cell>
          <cell r="BW179">
            <v>6188238.0200000005</v>
          </cell>
          <cell r="BZ179">
            <v>12777229.980000004</v>
          </cell>
          <cell r="CA179" t="e">
            <v>#N/A</v>
          </cell>
          <cell r="CB179" t="e">
            <v>#N/A</v>
          </cell>
          <cell r="CC179" t="e">
            <v>#N/A</v>
          </cell>
          <cell r="CD179">
            <v>-1532912.72</v>
          </cell>
          <cell r="CF179">
            <v>11405851.359999999</v>
          </cell>
          <cell r="CG179">
            <v>11405851.359999999</v>
          </cell>
          <cell r="CH179">
            <v>1515926.02</v>
          </cell>
          <cell r="CI179">
            <v>452715.46</v>
          </cell>
          <cell r="CJ179">
            <v>13374492.84</v>
          </cell>
          <cell r="CK179">
            <v>0</v>
          </cell>
          <cell r="CL179">
            <v>13374492.84</v>
          </cell>
        </row>
        <row r="180">
          <cell r="B180" t="str">
            <v>IQA02</v>
          </cell>
          <cell r="C180">
            <v>13117000</v>
          </cell>
          <cell r="E180">
            <v>-2005000</v>
          </cell>
          <cell r="F180">
            <v>-209986.8</v>
          </cell>
          <cell r="G180">
            <v>-15242</v>
          </cell>
          <cell r="J180">
            <v>164687.01999999999</v>
          </cell>
          <cell r="L180">
            <v>0</v>
          </cell>
          <cell r="O180">
            <v>2269722.62</v>
          </cell>
          <cell r="Q180">
            <v>2144751.14</v>
          </cell>
          <cell r="R180">
            <v>0</v>
          </cell>
          <cell r="V180">
            <v>5493478.9699999997</v>
          </cell>
          <cell r="X180">
            <v>6077243.5</v>
          </cell>
          <cell r="Y180">
            <v>462084.67</v>
          </cell>
          <cell r="AB180">
            <v>-181616470</v>
          </cell>
          <cell r="AC180">
            <v>-36576796.869999997</v>
          </cell>
          <cell r="AD180">
            <v>12826052.789999999</v>
          </cell>
          <cell r="AE180">
            <v>-46811</v>
          </cell>
          <cell r="AF180">
            <v>14776281.92</v>
          </cell>
          <cell r="AG180">
            <v>30906.28</v>
          </cell>
          <cell r="AI180">
            <v>54385.77</v>
          </cell>
          <cell r="AN180">
            <v>-5700447.4299999997</v>
          </cell>
          <cell r="AO180">
            <v>1884568.89</v>
          </cell>
          <cell r="AP180">
            <v>20439.150000000001</v>
          </cell>
          <cell r="AQ180">
            <v>-2527675.7799999998</v>
          </cell>
          <cell r="AS180">
            <v>-3520650.71</v>
          </cell>
          <cell r="AT180">
            <v>-4303988</v>
          </cell>
          <cell r="AU180">
            <v>7409752.7199999997</v>
          </cell>
          <cell r="AV180">
            <v>30800703.66</v>
          </cell>
          <cell r="AW180">
            <v>0</v>
          </cell>
          <cell r="AX180">
            <v>368756.32</v>
          </cell>
          <cell r="AY180">
            <v>-1168512.31</v>
          </cell>
          <cell r="AZ180">
            <v>-336537.84</v>
          </cell>
          <cell r="BC180">
            <v>112859.22</v>
          </cell>
          <cell r="BF180">
            <v>-0.73</v>
          </cell>
          <cell r="BJ180">
            <v>564634.76</v>
          </cell>
          <cell r="BN180">
            <v>-0.42</v>
          </cell>
          <cell r="BR180">
            <v>872544.73000000068</v>
          </cell>
          <cell r="BV180">
            <v>-36576796.869999997</v>
          </cell>
          <cell r="BW180">
            <v>28185300</v>
          </cell>
          <cell r="BZ180">
            <v>-359330.37</v>
          </cell>
          <cell r="CA180" t="e">
            <v>#N/A</v>
          </cell>
          <cell r="CB180" t="e">
            <v>#N/A</v>
          </cell>
          <cell r="CC180" t="e">
            <v>#N/A</v>
          </cell>
          <cell r="CD180">
            <v>-7455801.9900000002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-181616470</v>
          </cell>
          <cell r="CK180">
            <v>0</v>
          </cell>
          <cell r="CL180">
            <v>-181616470</v>
          </cell>
        </row>
        <row r="181">
          <cell r="B181" t="str">
            <v>ISA02</v>
          </cell>
          <cell r="C181">
            <v>0</v>
          </cell>
          <cell r="E181">
            <v>976024.08</v>
          </cell>
          <cell r="F181">
            <v>1046883540.3200001</v>
          </cell>
          <cell r="G181">
            <v>150502.06</v>
          </cell>
          <cell r="I181">
            <v>-171661</v>
          </cell>
          <cell r="K181">
            <v>19576094.949999999</v>
          </cell>
          <cell r="L181">
            <v>56841129.240000002</v>
          </cell>
          <cell r="M181">
            <v>-719409.49</v>
          </cell>
          <cell r="O181">
            <v>30000000</v>
          </cell>
          <cell r="P181">
            <v>86463.44</v>
          </cell>
          <cell r="Q181">
            <v>62359.09</v>
          </cell>
          <cell r="R181">
            <v>18750</v>
          </cell>
          <cell r="V181">
            <v>173625540.12</v>
          </cell>
          <cell r="W181">
            <v>342580.15</v>
          </cell>
          <cell r="X181">
            <v>48276.43</v>
          </cell>
          <cell r="Y181">
            <v>42808050</v>
          </cell>
          <cell r="AB181">
            <v>46882094.399999999</v>
          </cell>
          <cell r="AC181">
            <v>451921841.81</v>
          </cell>
          <cell r="AD181">
            <v>-434059.54</v>
          </cell>
          <cell r="AE181">
            <v>-0.01</v>
          </cell>
          <cell r="AF181">
            <v>136828.37</v>
          </cell>
          <cell r="AG181">
            <v>22500</v>
          </cell>
          <cell r="AO181">
            <v>255433.69</v>
          </cell>
          <cell r="AR181">
            <v>39327607.68</v>
          </cell>
          <cell r="AS181">
            <v>824952.29</v>
          </cell>
          <cell r="AU181">
            <v>12237759.390000001</v>
          </cell>
          <cell r="AW181">
            <v>2008927.63</v>
          </cell>
          <cell r="AX181">
            <v>-623.26</v>
          </cell>
          <cell r="AY181">
            <v>1901466601.8699999</v>
          </cell>
          <cell r="AZ181">
            <v>2816815.66</v>
          </cell>
          <cell r="BA181">
            <v>1219412.43</v>
          </cell>
          <cell r="BG181">
            <v>-121291.61</v>
          </cell>
          <cell r="BH181">
            <v>-2292.4299999999998</v>
          </cell>
          <cell r="BI181">
            <v>225448.06</v>
          </cell>
          <cell r="BJ181">
            <v>330634.99</v>
          </cell>
          <cell r="BK181">
            <v>114733.59</v>
          </cell>
          <cell r="BL181">
            <v>-879678.37</v>
          </cell>
          <cell r="BN181">
            <v>40841556</v>
          </cell>
          <cell r="BO181">
            <v>3440285.8</v>
          </cell>
          <cell r="BQ181">
            <v>-8108630.2599999998</v>
          </cell>
          <cell r="BR181">
            <v>-35294130</v>
          </cell>
          <cell r="BS181">
            <v>-35294130</v>
          </cell>
          <cell r="BU181">
            <v>0</v>
          </cell>
          <cell r="BV181">
            <v>3430271984</v>
          </cell>
          <cell r="BW181">
            <v>8958578</v>
          </cell>
          <cell r="BZ181">
            <v>0</v>
          </cell>
          <cell r="CA181" t="e">
            <v>#N/A</v>
          </cell>
          <cell r="CB181" t="e">
            <v>#N/A</v>
          </cell>
          <cell r="CC181" t="e">
            <v>#N/A</v>
          </cell>
          <cell r="CD181">
            <v>0</v>
          </cell>
          <cell r="CF181">
            <v>484657754</v>
          </cell>
          <cell r="CG181">
            <v>484657754</v>
          </cell>
          <cell r="CH181">
            <v>173625540.12</v>
          </cell>
          <cell r="CI181">
            <v>89322951.719999999</v>
          </cell>
          <cell r="CJ181">
            <v>746886836.35000002</v>
          </cell>
          <cell r="CK181">
            <v>0</v>
          </cell>
          <cell r="CL181">
            <v>746886836.35000002</v>
          </cell>
        </row>
        <row r="182">
          <cell r="B182" t="str">
            <v>Grand Total</v>
          </cell>
          <cell r="C182">
            <v>-1.862645149230957E-8</v>
          </cell>
          <cell r="D182">
            <v>0</v>
          </cell>
          <cell r="E182">
            <v>9.3132257461547852E-10</v>
          </cell>
          <cell r="F182">
            <v>-3.5762786865234375E-7</v>
          </cell>
          <cell r="G182">
            <v>2.3283064365386963E-10</v>
          </cell>
          <cell r="H182">
            <v>-3.637978807091713E-12</v>
          </cell>
          <cell r="I182">
            <v>-7.7407094067893922E-9</v>
          </cell>
          <cell r="J182">
            <v>0</v>
          </cell>
          <cell r="K182">
            <v>0</v>
          </cell>
          <cell r="L182">
            <v>-7.0780515670776367E-8</v>
          </cell>
          <cell r="M182">
            <v>1.1734664438073361E-9</v>
          </cell>
          <cell r="N182">
            <v>-1.1362135410308838E-7</v>
          </cell>
          <cell r="O182">
            <v>3.3527612686157227E-8</v>
          </cell>
          <cell r="P182">
            <v>8.1941834650933743E-8</v>
          </cell>
          <cell r="Q182">
            <v>0</v>
          </cell>
          <cell r="R182">
            <v>0</v>
          </cell>
          <cell r="S182">
            <v>2.7194619178771973E-7</v>
          </cell>
          <cell r="T182">
            <v>0</v>
          </cell>
          <cell r="U182">
            <v>1.1641532182693481E-9</v>
          </cell>
          <cell r="V182">
            <v>1.8393620848655701E-8</v>
          </cell>
          <cell r="W182">
            <v>3.9802398532629013E-7</v>
          </cell>
          <cell r="X182">
            <v>7.9168671618390363E-11</v>
          </cell>
          <cell r="Y182">
            <v>3.6561687011271715E-10</v>
          </cell>
          <cell r="Z182">
            <v>1.1641532182693481E-10</v>
          </cell>
          <cell r="AA182">
            <v>0</v>
          </cell>
          <cell r="AB182">
            <v>0</v>
          </cell>
          <cell r="AC182">
            <v>1.3709068298339844E-6</v>
          </cell>
          <cell r="AD182">
            <v>1.126900315284729E-7</v>
          </cell>
          <cell r="AE182">
            <v>-1.3232238416094333E-7</v>
          </cell>
          <cell r="AF182">
            <v>1.5646037354599684E-8</v>
          </cell>
          <cell r="AG182">
            <v>-1.7106503946706653E-7</v>
          </cell>
          <cell r="AH182">
            <v>-1.7695128917694092E-8</v>
          </cell>
          <cell r="AI182">
            <v>1.5854675439186394E-7</v>
          </cell>
          <cell r="AJ182">
            <v>-7.5699063017964363E-7</v>
          </cell>
          <cell r="AK182">
            <v>9.3132257461547852E-10</v>
          </cell>
          <cell r="AL182">
            <v>0</v>
          </cell>
          <cell r="AM182">
            <v>1.862645149230957E-9</v>
          </cell>
          <cell r="AN182">
            <v>4.4701664592139423E-9</v>
          </cell>
          <cell r="AO182">
            <v>4.7607500164303929E-9</v>
          </cell>
          <cell r="AP182">
            <v>-1.4551915228366852E-10</v>
          </cell>
          <cell r="AQ182">
            <v>1.0244548320770264E-8</v>
          </cell>
          <cell r="AR182">
            <v>9.9837779998779297E-7</v>
          </cell>
          <cell r="AS182">
            <v>1.9371509552001953E-7</v>
          </cell>
          <cell r="AT182">
            <v>-2.5611370801925659E-9</v>
          </cell>
          <cell r="AU182">
            <v>6.3329935073852539E-8</v>
          </cell>
          <cell r="AV182">
            <v>9.3132257461547852E-10</v>
          </cell>
          <cell r="AW182">
            <v>-8.149072527885437E-9</v>
          </cell>
          <cell r="AX182">
            <v>1.0913936421275139E-10</v>
          </cell>
          <cell r="AY182">
            <v>0</v>
          </cell>
          <cell r="AZ182">
            <v>3.4924596548080444E-10</v>
          </cell>
          <cell r="BA182">
            <v>-4.6566128730773926E-10</v>
          </cell>
          <cell r="BB182">
            <v>5.5297277867794037E-10</v>
          </cell>
          <cell r="BC182">
            <v>-4.6566128730773926E-10</v>
          </cell>
          <cell r="BD182">
            <v>-1.7462298274040222E-10</v>
          </cell>
          <cell r="BE182">
            <v>-4.3073669075965881E-9</v>
          </cell>
          <cell r="BF182">
            <v>2.4374458007514477E-10</v>
          </cell>
          <cell r="BG182">
            <v>1.4842953532934189E-9</v>
          </cell>
          <cell r="BH182">
            <v>4.6566128730773926E-9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1.1641532182693481E-10</v>
          </cell>
          <cell r="BR182">
            <v>0</v>
          </cell>
          <cell r="BS182">
            <v>0</v>
          </cell>
          <cell r="BT182">
            <v>4.3698378249246161E-13</v>
          </cell>
          <cell r="BU182">
            <v>0</v>
          </cell>
          <cell r="BV182">
            <v>-2.384185791015625E-6</v>
          </cell>
          <cell r="BW182">
            <v>-36576796.869999997</v>
          </cell>
          <cell r="BZ182">
            <v>-78331239.829999968</v>
          </cell>
          <cell r="CA182" t="e">
            <v>#N/A</v>
          </cell>
          <cell r="CB182" t="e">
            <v>#N/A</v>
          </cell>
          <cell r="CC182" t="e">
            <v>#N/A</v>
          </cell>
          <cell r="CD182">
            <v>-1439732.51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248578940.10999995</v>
          </cell>
          <cell r="CK182">
            <v>202542502.31999999</v>
          </cell>
          <cell r="CL182">
            <v>46036437.789999962</v>
          </cell>
        </row>
        <row r="183">
          <cell r="B183" t="str">
            <v>IKC01</v>
          </cell>
          <cell r="C183">
            <v>198230.73</v>
          </cell>
          <cell r="D183">
            <v>0</v>
          </cell>
          <cell r="E183">
            <v>47335.77</v>
          </cell>
          <cell r="F183">
            <v>1.1920928955078125E-7</v>
          </cell>
          <cell r="G183">
            <v>-1.8917489796876907E-9</v>
          </cell>
          <cell r="H183">
            <v>0</v>
          </cell>
          <cell r="I183">
            <v>-6.5483618527650833E-9</v>
          </cell>
          <cell r="J183">
            <v>-5.8207660913467407E-10</v>
          </cell>
          <cell r="K183">
            <v>0</v>
          </cell>
          <cell r="L183">
            <v>0</v>
          </cell>
          <cell r="M183">
            <v>0</v>
          </cell>
          <cell r="N183">
            <v>-3697.04</v>
          </cell>
          <cell r="O183">
            <v>47111.24</v>
          </cell>
          <cell r="P183">
            <v>7.1711838245391846E-8</v>
          </cell>
          <cell r="Q183">
            <v>0</v>
          </cell>
          <cell r="R183">
            <v>0</v>
          </cell>
          <cell r="S183">
            <v>7394.08</v>
          </cell>
          <cell r="T183">
            <v>0</v>
          </cell>
          <cell r="U183">
            <v>4.1909515857696533E-9</v>
          </cell>
          <cell r="V183">
            <v>1081514.26</v>
          </cell>
          <cell r="W183">
            <v>1.981607056222856E-8</v>
          </cell>
          <cell r="X183">
            <v>0</v>
          </cell>
          <cell r="Y183">
            <v>2.2191670723259449E-10</v>
          </cell>
          <cell r="Z183">
            <v>2.9831426218152046E-10</v>
          </cell>
          <cell r="AA183">
            <v>0</v>
          </cell>
          <cell r="AB183">
            <v>0</v>
          </cell>
          <cell r="AC183">
            <v>110250566.84</v>
          </cell>
          <cell r="AD183">
            <v>-1.4738179743289948E-7</v>
          </cell>
          <cell r="AE183">
            <v>-2.5391568669874687E-7</v>
          </cell>
          <cell r="AF183">
            <v>-1.4387069313670509E-7</v>
          </cell>
          <cell r="AG183">
            <v>-2.9444345273077488E-7</v>
          </cell>
          <cell r="AH183">
            <v>-9.8603777587413788E-8</v>
          </cell>
          <cell r="AI183">
            <v>-2.5704503059387207E-7</v>
          </cell>
          <cell r="AJ183">
            <v>1.1292286217212677E-7</v>
          </cell>
          <cell r="AK183">
            <v>-1.3387762010097504E-9</v>
          </cell>
          <cell r="AL183">
            <v>0</v>
          </cell>
          <cell r="AM183">
            <v>4.6566128730773926E-9</v>
          </cell>
          <cell r="AN183">
            <v>-1.9797698769252747E-7</v>
          </cell>
          <cell r="AO183">
            <v>3529.72</v>
          </cell>
          <cell r="AP183">
            <v>7.2759576141834259E-11</v>
          </cell>
          <cell r="AQ183">
            <v>1.9121216610074043E-8</v>
          </cell>
          <cell r="AR183">
            <v>9.3132257461547852E-10</v>
          </cell>
          <cell r="AS183">
            <v>-2.6077032089233398E-8</v>
          </cell>
          <cell r="AT183">
            <v>1895.67</v>
          </cell>
          <cell r="AU183">
            <v>283.87</v>
          </cell>
          <cell r="AV183">
            <v>0</v>
          </cell>
          <cell r="AW183">
            <v>-6.8685039877891541E-9</v>
          </cell>
          <cell r="AX183">
            <v>-8.3819031715393066E-9</v>
          </cell>
          <cell r="AY183">
            <v>5.8207660913467407E-11</v>
          </cell>
          <cell r="AZ183">
            <v>-1.5133991837501526E-9</v>
          </cell>
          <cell r="BA183">
            <v>2.7648638933897018E-10</v>
          </cell>
          <cell r="BB183">
            <v>-5.2241375669836998E-9</v>
          </cell>
          <cell r="BC183">
            <v>0</v>
          </cell>
          <cell r="BD183">
            <v>0</v>
          </cell>
          <cell r="BE183">
            <v>-1.7535057850182056E-9</v>
          </cell>
          <cell r="BF183">
            <v>-9.4587448984384537E-11</v>
          </cell>
          <cell r="BG183">
            <v>2.6193447411060333E-10</v>
          </cell>
          <cell r="BH183">
            <v>1.1059455573558807E-9</v>
          </cell>
          <cell r="BI183">
            <v>1.1599999999999999</v>
          </cell>
          <cell r="BJ183">
            <v>23595.3</v>
          </cell>
          <cell r="BK183">
            <v>-1.1641532182693481E-9</v>
          </cell>
          <cell r="BL183">
            <v>-9.3132257461547852E-10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1.1641532182693481E-10</v>
          </cell>
          <cell r="BU183">
            <v>0</v>
          </cell>
          <cell r="BV183">
            <v>0</v>
          </cell>
          <cell r="BW183">
            <v>4.3698378249246161E-13</v>
          </cell>
          <cell r="BX183">
            <v>0</v>
          </cell>
          <cell r="BY183">
            <v>-2.1827852025868566E-13</v>
          </cell>
          <cell r="BZ183">
            <v>111657761.60000001</v>
          </cell>
          <cell r="CA183" t="e">
            <v>#N/A</v>
          </cell>
          <cell r="CB183" t="e">
            <v>#N/A</v>
          </cell>
          <cell r="CC183" t="e">
            <v>#N/A</v>
          </cell>
          <cell r="CD183">
            <v>-5822198.5700000003</v>
          </cell>
          <cell r="CF183">
            <v>197845054.44999999</v>
          </cell>
          <cell r="CG183">
            <v>197845054.44999999</v>
          </cell>
          <cell r="CH183">
            <v>47500000</v>
          </cell>
          <cell r="CI183">
            <v>26250000</v>
          </cell>
          <cell r="CJ183">
            <v>662490897.83000004</v>
          </cell>
          <cell r="CK183">
            <v>387219371.5</v>
          </cell>
          <cell r="CL183">
            <v>275271526.33000004</v>
          </cell>
        </row>
        <row r="184">
          <cell r="B184" t="str">
            <v>IKC04</v>
          </cell>
          <cell r="C184">
            <v>4.4703483581542969E-8</v>
          </cell>
          <cell r="D184">
            <v>0</v>
          </cell>
          <cell r="E184">
            <v>1.862645149230957E-9</v>
          </cell>
          <cell r="F184">
            <v>47375610.920000002</v>
          </cell>
          <cell r="G184">
            <v>-1.862645149230957E-9</v>
          </cell>
          <cell r="H184">
            <v>-3.637978807091713E-12</v>
          </cell>
          <cell r="I184">
            <v>-7.7407094067893922E-9</v>
          </cell>
          <cell r="J184">
            <v>0</v>
          </cell>
          <cell r="K184">
            <v>0</v>
          </cell>
          <cell r="L184">
            <v>0.26</v>
          </cell>
          <cell r="M184">
            <v>-2.6775524020195007E-9</v>
          </cell>
          <cell r="N184">
            <v>-1.2897908163722605E-7</v>
          </cell>
          <cell r="O184">
            <v>-275261.11</v>
          </cell>
          <cell r="P184">
            <v>7.6586729846894741E-8</v>
          </cell>
          <cell r="Q184">
            <v>0</v>
          </cell>
          <cell r="R184">
            <v>0</v>
          </cell>
          <cell r="S184">
            <v>5.6792487157508731E-8</v>
          </cell>
          <cell r="T184">
            <v>0</v>
          </cell>
          <cell r="U184">
            <v>-1.3969838619232178E-9</v>
          </cell>
          <cell r="V184">
            <v>-573559.5</v>
          </cell>
          <cell r="W184">
            <v>-4.296016413718462E-7</v>
          </cell>
          <cell r="X184">
            <v>7.9168671618390363E-11</v>
          </cell>
          <cell r="Y184">
            <v>3.6561687011271715E-10</v>
          </cell>
          <cell r="Z184">
            <v>1.1641532182693481E-10</v>
          </cell>
          <cell r="AA184">
            <v>0</v>
          </cell>
          <cell r="AB184">
            <v>0</v>
          </cell>
          <cell r="AC184">
            <v>-5972210.3399999999</v>
          </cell>
          <cell r="AD184">
            <v>2.3655593395233154E-7</v>
          </cell>
          <cell r="AE184">
            <v>-3.695458872243762E-8</v>
          </cell>
          <cell r="AF184">
            <v>-6.6607753979042172E-8</v>
          </cell>
          <cell r="AG184">
            <v>1.2040254659950733E-7</v>
          </cell>
          <cell r="AH184">
            <v>8.5681676864624023E-8</v>
          </cell>
          <cell r="AI184">
            <v>-5.6774297263473272E-8</v>
          </cell>
          <cell r="AJ184">
            <v>-2.8015347197651863E-7</v>
          </cell>
          <cell r="AK184">
            <v>1.862645149230957E-9</v>
          </cell>
          <cell r="AL184">
            <v>0</v>
          </cell>
          <cell r="AM184">
            <v>0</v>
          </cell>
          <cell r="AN184">
            <v>-8.9406967163085938E-8</v>
          </cell>
          <cell r="AO184">
            <v>-1.0706116881920025E-8</v>
          </cell>
          <cell r="AP184">
            <v>1.7462298274040222E-10</v>
          </cell>
          <cell r="AQ184">
            <v>-1.280568540096283E-9</v>
          </cell>
          <cell r="AR184">
            <v>2.6822090148925781E-7</v>
          </cell>
          <cell r="AS184">
            <v>1.4901161193847656E-8</v>
          </cell>
          <cell r="AT184">
            <v>149380390.44</v>
          </cell>
          <cell r="AU184">
            <v>-2.2351741790771484E-8</v>
          </cell>
          <cell r="AV184">
            <v>-1.5133991837501526E-9</v>
          </cell>
          <cell r="AW184">
            <v>-3.2596290111541748E-9</v>
          </cell>
          <cell r="AX184">
            <v>1.1641532182693481E-10</v>
          </cell>
          <cell r="AY184">
            <v>2.384185791015625E-7</v>
          </cell>
          <cell r="AZ184">
            <v>3.4924596548080444E-10</v>
          </cell>
          <cell r="BA184">
            <v>-4.6566128730773926E-10</v>
          </cell>
          <cell r="BB184">
            <v>-8462651.1799999997</v>
          </cell>
          <cell r="BC184">
            <v>-4.6566128730773926E-10</v>
          </cell>
          <cell r="BD184">
            <v>-1.7462298274040222E-10</v>
          </cell>
          <cell r="BE184">
            <v>-8.7311491370201111E-10</v>
          </cell>
          <cell r="BF184">
            <v>1.0913936421275139E-10</v>
          </cell>
          <cell r="BG184">
            <v>3.3396645449101925E-9</v>
          </cell>
          <cell r="BH184">
            <v>1.862645149230957E-9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1.4901161193847656E-8</v>
          </cell>
          <cell r="BP184">
            <v>0</v>
          </cell>
          <cell r="BQ184">
            <v>1.1641532182693481E-10</v>
          </cell>
          <cell r="BR184">
            <v>0</v>
          </cell>
          <cell r="BS184">
            <v>0</v>
          </cell>
          <cell r="BT184">
            <v>4.3698378249246161E-13</v>
          </cell>
          <cell r="BU184">
            <v>4.7683670345577411E-9</v>
          </cell>
          <cell r="BV184">
            <v>2.0954758761515535E-11</v>
          </cell>
          <cell r="BW184">
            <v>-8.58306884765625E-6</v>
          </cell>
          <cell r="BX184">
            <v>0</v>
          </cell>
          <cell r="BY184">
            <v>9.0951551845463996E-15</v>
          </cell>
          <cell r="BZ184">
            <v>-6821030.9500000002</v>
          </cell>
          <cell r="CA184" t="e">
            <v>#N/A</v>
          </cell>
          <cell r="CB184" t="e">
            <v>#N/A</v>
          </cell>
          <cell r="CC184" t="e">
            <v>#N/A</v>
          </cell>
          <cell r="CD184">
            <v>-7095430.3800000008</v>
          </cell>
          <cell r="CF184">
            <v>63387341.210000001</v>
          </cell>
          <cell r="CG184">
            <v>-85993049.230000004</v>
          </cell>
          <cell r="CH184">
            <v>0</v>
          </cell>
          <cell r="CI184">
            <v>0</v>
          </cell>
          <cell r="CJ184">
            <v>-38617438.050000019</v>
          </cell>
          <cell r="CK184">
            <v>38912959.740000002</v>
          </cell>
          <cell r="CL184">
            <v>63387341.209999979</v>
          </cell>
        </row>
        <row r="185">
          <cell r="B185" t="str">
            <v>IKC05</v>
          </cell>
          <cell r="C185">
            <v>41325.78</v>
          </cell>
          <cell r="E185">
            <v>-148.84</v>
          </cell>
          <cell r="F185">
            <v>5981.44</v>
          </cell>
          <cell r="G185">
            <v>-1051789.19</v>
          </cell>
          <cell r="I185">
            <v>-11545.51</v>
          </cell>
          <cell r="J185">
            <v>4000</v>
          </cell>
          <cell r="K185">
            <v>-8886606</v>
          </cell>
          <cell r="L185">
            <v>-37148110.719999999</v>
          </cell>
          <cell r="N185">
            <v>369431280.27999997</v>
          </cell>
          <cell r="O185">
            <v>488101.88</v>
          </cell>
          <cell r="P185">
            <v>8066.64</v>
          </cell>
          <cell r="Q185">
            <v>380018.51</v>
          </cell>
          <cell r="R185">
            <v>28420.799999999999</v>
          </cell>
          <cell r="S185">
            <v>276915.65999999997</v>
          </cell>
          <cell r="V185">
            <v>1477430.08</v>
          </cell>
          <cell r="W185">
            <v>-5003.93</v>
          </cell>
          <cell r="X185">
            <v>1414346.52</v>
          </cell>
          <cell r="Y185">
            <v>115467.05</v>
          </cell>
          <cell r="AB185">
            <v>12183975</v>
          </cell>
          <cell r="AC185">
            <v>12709712.949999999</v>
          </cell>
          <cell r="AD185">
            <v>-23953978.91</v>
          </cell>
          <cell r="AE185">
            <v>-69741.66</v>
          </cell>
          <cell r="AF185">
            <v>203773.51</v>
          </cell>
          <cell r="AG185">
            <v>31062.47</v>
          </cell>
          <cell r="AH185">
            <v>51136.5</v>
          </cell>
          <cell r="AI185">
            <v>54661.7</v>
          </cell>
          <cell r="AJ185">
            <v>-6973.21</v>
          </cell>
          <cell r="AK185">
            <v>-11835.07</v>
          </cell>
          <cell r="AO185">
            <v>1885890.44</v>
          </cell>
          <cell r="AP185">
            <v>-7945.23</v>
          </cell>
          <cell r="AR185">
            <v>0</v>
          </cell>
          <cell r="AS185">
            <v>-188.39</v>
          </cell>
          <cell r="AT185">
            <v>149380390.44</v>
          </cell>
          <cell r="AU185">
            <v>208592493.55000001</v>
          </cell>
          <cell r="AV185">
            <v>22163616.170000002</v>
          </cell>
          <cell r="AW185">
            <v>0.01</v>
          </cell>
          <cell r="AX185">
            <v>1878502.14</v>
          </cell>
          <cell r="AY185">
            <v>924948.75</v>
          </cell>
          <cell r="AZ185">
            <v>-1941558.51</v>
          </cell>
          <cell r="BA185">
            <v>1091387.92</v>
          </cell>
          <cell r="BB185">
            <v>-4180.62</v>
          </cell>
          <cell r="BC185">
            <v>-25484</v>
          </cell>
          <cell r="BF185">
            <v>-0.73</v>
          </cell>
          <cell r="BH185">
            <v>-117224.68</v>
          </cell>
          <cell r="BJ185">
            <v>-233227.93</v>
          </cell>
          <cell r="BK185">
            <v>-16562.330000000002</v>
          </cell>
          <cell r="BL185">
            <v>206207.25</v>
          </cell>
          <cell r="BN185">
            <v>-0.45</v>
          </cell>
          <cell r="BO185">
            <v>3345.85</v>
          </cell>
          <cell r="BQ185">
            <v>-9150314.4299999997</v>
          </cell>
          <cell r="BS185">
            <v>257848.83</v>
          </cell>
          <cell r="BU185">
            <v>0</v>
          </cell>
          <cell r="BZ185">
            <v>14952160.57</v>
          </cell>
          <cell r="CA185" t="e">
            <v>#N/A</v>
          </cell>
          <cell r="CB185" t="e">
            <v>#N/A</v>
          </cell>
          <cell r="CC185" t="e">
            <v>#N/A</v>
          </cell>
          <cell r="CD185">
            <v>17515333.559999999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12183975</v>
          </cell>
          <cell r="CK185">
            <v>0</v>
          </cell>
          <cell r="CL185">
            <v>12183975</v>
          </cell>
        </row>
        <row r="186">
          <cell r="B186" t="str">
            <v>IKF01</v>
          </cell>
          <cell r="C186">
            <v>-1825936.42</v>
          </cell>
          <cell r="D186">
            <v>0</v>
          </cell>
          <cell r="E186">
            <v>-637842.68999999994</v>
          </cell>
          <cell r="F186">
            <v>4207.41</v>
          </cell>
          <cell r="G186">
            <v>-372535.28</v>
          </cell>
          <cell r="H186">
            <v>-4.3073669075965881E-9</v>
          </cell>
          <cell r="I186">
            <v>288003</v>
          </cell>
          <cell r="J186">
            <v>443706</v>
          </cell>
          <cell r="K186">
            <v>-2183014.7799999998</v>
          </cell>
          <cell r="L186">
            <v>24261561.050000001</v>
          </cell>
          <cell r="M186">
            <v>67987.88</v>
          </cell>
          <cell r="N186">
            <v>-3697.04</v>
          </cell>
          <cell r="O186">
            <v>13011284.439999999</v>
          </cell>
          <cell r="P186">
            <v>0</v>
          </cell>
          <cell r="Q186">
            <v>380018.51</v>
          </cell>
          <cell r="R186">
            <v>-135975.75</v>
          </cell>
          <cell r="S186">
            <v>7394.08</v>
          </cell>
          <cell r="T186">
            <v>2.384185791015625E-7</v>
          </cell>
          <cell r="U186">
            <v>-9.4644292403245345E-12</v>
          </cell>
          <cell r="V186">
            <v>24855751.879999999</v>
          </cell>
          <cell r="W186">
            <v>6.9849193096160889E-10</v>
          </cell>
          <cell r="X186">
            <v>1414346.52</v>
          </cell>
          <cell r="Y186">
            <v>148113.26</v>
          </cell>
          <cell r="Z186">
            <v>1.430511474609375E-6</v>
          </cell>
          <cell r="AA186">
            <v>4.4703483581542969E-8</v>
          </cell>
          <cell r="AB186">
            <v>-37110072</v>
          </cell>
          <cell r="AC186">
            <v>-103639.31</v>
          </cell>
          <cell r="AD186">
            <v>8913628.0099999998</v>
          </cell>
          <cell r="AE186">
            <v>659091.38</v>
          </cell>
          <cell r="AF186">
            <v>38381.800000000003</v>
          </cell>
          <cell r="AG186">
            <v>165953.68</v>
          </cell>
          <cell r="AH186">
            <v>-2.384185791015625E-7</v>
          </cell>
          <cell r="AI186">
            <v>-2898111.28</v>
          </cell>
          <cell r="AJ186">
            <v>0</v>
          </cell>
          <cell r="AK186">
            <v>-5.5879354476928711E-9</v>
          </cell>
          <cell r="AL186">
            <v>7.1549948188476264E-9</v>
          </cell>
          <cell r="AM186">
            <v>2.1696178009733558E-7</v>
          </cell>
          <cell r="AN186">
            <v>0</v>
          </cell>
          <cell r="AO186">
            <v>0</v>
          </cell>
          <cell r="AP186">
            <v>1008325.18</v>
          </cell>
          <cell r="AQ186">
            <v>1.3969838619232178E-9</v>
          </cell>
          <cell r="AR186">
            <v>60619691.649999999</v>
          </cell>
          <cell r="AS186">
            <v>-36358.370000000003</v>
          </cell>
          <cell r="AT186">
            <v>4.6566128730773926E-10</v>
          </cell>
          <cell r="AU186">
            <v>-30630.76</v>
          </cell>
          <cell r="AV186">
            <v>2898110.92</v>
          </cell>
          <cell r="AW186">
            <v>0.01</v>
          </cell>
          <cell r="AX186">
            <v>-714582.03</v>
          </cell>
          <cell r="AY186">
            <v>-10933.16</v>
          </cell>
          <cell r="AZ186">
            <v>-28237000</v>
          </cell>
          <cell r="BA186">
            <v>5465603.9000000004</v>
          </cell>
          <cell r="BB186">
            <v>0</v>
          </cell>
          <cell r="BC186">
            <v>-1608.98</v>
          </cell>
          <cell r="BD186">
            <v>0</v>
          </cell>
          <cell r="BE186">
            <v>0</v>
          </cell>
          <cell r="BF186">
            <v>0</v>
          </cell>
          <cell r="BG186">
            <v>-117950.68</v>
          </cell>
          <cell r="BH186">
            <v>33814.089999999997</v>
          </cell>
          <cell r="BI186">
            <v>653796.13</v>
          </cell>
          <cell r="BJ186">
            <v>479242.16</v>
          </cell>
          <cell r="BK186">
            <v>-1008.69</v>
          </cell>
          <cell r="BL186">
            <v>-9218.1200000000008</v>
          </cell>
          <cell r="BM186">
            <v>1423474.08</v>
          </cell>
          <cell r="BN186">
            <v>327006.07</v>
          </cell>
          <cell r="BP186">
            <v>976082.82</v>
          </cell>
          <cell r="BR186">
            <v>1738.92</v>
          </cell>
          <cell r="BT186">
            <v>-4459551.13</v>
          </cell>
          <cell r="BX186">
            <v>0</v>
          </cell>
          <cell r="BZ186">
            <v>-12848510.949999999</v>
          </cell>
          <cell r="CA186" t="e">
            <v>#N/A</v>
          </cell>
          <cell r="CB186">
            <v>-5607620.6100000003</v>
          </cell>
          <cell r="CC186" t="e">
            <v>#N/A</v>
          </cell>
          <cell r="CD186">
            <v>-1221979.76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16683751</v>
          </cell>
          <cell r="CK186">
            <v>0</v>
          </cell>
          <cell r="CL186">
            <v>16683751</v>
          </cell>
        </row>
        <row r="187">
          <cell r="B187" t="str">
            <v>ILA01</v>
          </cell>
          <cell r="C187">
            <v>6125.58</v>
          </cell>
          <cell r="E187">
            <v>496.39</v>
          </cell>
          <cell r="F187">
            <v>4207.41</v>
          </cell>
          <cell r="G187">
            <v>-372535.28</v>
          </cell>
          <cell r="I187">
            <v>0.6</v>
          </cell>
          <cell r="K187">
            <v>-4275327.1500000004</v>
          </cell>
          <cell r="L187">
            <v>84563034</v>
          </cell>
          <cell r="M187">
            <v>719409.49</v>
          </cell>
          <cell r="N187">
            <v>718544.02</v>
          </cell>
          <cell r="O187">
            <v>21979637.16</v>
          </cell>
          <cell r="P187">
            <v>0</v>
          </cell>
          <cell r="Q187">
            <v>236437.42</v>
          </cell>
          <cell r="R187">
            <v>-265235.18</v>
          </cell>
          <cell r="S187">
            <v>0</v>
          </cell>
          <cell r="U187">
            <v>-1438818.98</v>
          </cell>
          <cell r="V187">
            <v>42262862.280000001</v>
          </cell>
          <cell r="W187">
            <v>0</v>
          </cell>
          <cell r="X187">
            <v>618605.41</v>
          </cell>
          <cell r="Z187">
            <v>452412.48</v>
          </cell>
          <cell r="AB187">
            <v>16683751</v>
          </cell>
          <cell r="AC187">
            <v>-215442049</v>
          </cell>
          <cell r="AD187">
            <v>53849250</v>
          </cell>
          <cell r="AE187">
            <v>0</v>
          </cell>
          <cell r="AF187">
            <v>2575243.1800000002</v>
          </cell>
          <cell r="AG187">
            <v>25036909.890000001</v>
          </cell>
          <cell r="AH187">
            <v>-444369.3</v>
          </cell>
          <cell r="AI187">
            <v>16615.64</v>
          </cell>
          <cell r="AJ187">
            <v>-7975</v>
          </cell>
          <cell r="AK187">
            <v>-17088.939999999999</v>
          </cell>
          <cell r="AL187">
            <v>16106.16</v>
          </cell>
          <cell r="AM187">
            <v>2849.63</v>
          </cell>
          <cell r="AO187">
            <v>569.29999999999995</v>
          </cell>
          <cell r="AP187">
            <v>-7945.23</v>
          </cell>
          <cell r="AR187">
            <v>0</v>
          </cell>
          <cell r="AS187">
            <v>-47705.35</v>
          </cell>
          <cell r="AU187">
            <v>-30630.76</v>
          </cell>
          <cell r="AV187">
            <v>112673.16</v>
          </cell>
          <cell r="AW187">
            <v>560.16999999999996</v>
          </cell>
          <cell r="AX187">
            <v>-1302837.92</v>
          </cell>
          <cell r="AY187">
            <v>0.01</v>
          </cell>
          <cell r="AZ187">
            <v>2239709</v>
          </cell>
          <cell r="BA187">
            <v>2418773.63</v>
          </cell>
          <cell r="BB187">
            <v>2064908</v>
          </cell>
          <cell r="BC187">
            <v>-2672.14</v>
          </cell>
          <cell r="BH187">
            <v>-1019453.03</v>
          </cell>
          <cell r="BI187">
            <v>-118748.44</v>
          </cell>
          <cell r="BJ187">
            <v>206156.08</v>
          </cell>
          <cell r="BK187">
            <v>-1936.06</v>
          </cell>
          <cell r="BL187">
            <v>-9360.35</v>
          </cell>
          <cell r="BO187">
            <v>607382.13</v>
          </cell>
          <cell r="BQ187">
            <v>-2455870.31</v>
          </cell>
          <cell r="BR187">
            <v>35294130</v>
          </cell>
          <cell r="BU187">
            <v>0</v>
          </cell>
          <cell r="BZ187">
            <v>-215442049</v>
          </cell>
          <cell r="CA187">
            <v>-215442049</v>
          </cell>
          <cell r="CB187">
            <v>33323101.750000004</v>
          </cell>
          <cell r="CC187" t="e">
            <v>#N/A</v>
          </cell>
          <cell r="CD187">
            <v>369406246.10999995</v>
          </cell>
          <cell r="CF187">
            <v>1054115177.3</v>
          </cell>
          <cell r="CG187">
            <v>1054115177.3</v>
          </cell>
          <cell r="CH187">
            <v>42262862.280000001</v>
          </cell>
          <cell r="CI187">
            <v>21979637.16</v>
          </cell>
          <cell r="CJ187">
            <v>1202653713.73</v>
          </cell>
          <cell r="CK187">
            <v>0</v>
          </cell>
          <cell r="CL187">
            <v>1118090679.73</v>
          </cell>
        </row>
        <row r="188">
          <cell r="B188" t="str">
            <v>IMA01</v>
          </cell>
          <cell r="C188">
            <v>-47000</v>
          </cell>
          <cell r="D188">
            <v>0</v>
          </cell>
          <cell r="E188">
            <v>169000</v>
          </cell>
          <cell r="F188">
            <v>-209986.8</v>
          </cell>
          <cell r="G188">
            <v>-3.6234268918633461E-9</v>
          </cell>
          <cell r="H188">
            <v>0</v>
          </cell>
          <cell r="I188">
            <v>-6.5483618527650833E-9</v>
          </cell>
          <cell r="J188">
            <v>4.6566128730773926E-10</v>
          </cell>
          <cell r="K188">
            <v>0</v>
          </cell>
          <cell r="L188">
            <v>1.4901161193847656E-8</v>
          </cell>
          <cell r="M188">
            <v>-2.3283064365386963E-10</v>
          </cell>
          <cell r="N188">
            <v>-58279.64</v>
          </cell>
          <cell r="O188">
            <v>2690305</v>
          </cell>
          <cell r="P188">
            <v>7.0780515670776367E-8</v>
          </cell>
          <cell r="Q188">
            <v>0</v>
          </cell>
          <cell r="R188">
            <v>0</v>
          </cell>
          <cell r="S188">
            <v>2.0401785150170326E-8</v>
          </cell>
          <cell r="T188">
            <v>0</v>
          </cell>
          <cell r="U188">
            <v>-116736.63</v>
          </cell>
          <cell r="V188">
            <v>27739352.98</v>
          </cell>
          <cell r="W188">
            <v>1.6629655874567106E-7</v>
          </cell>
          <cell r="X188">
            <v>0</v>
          </cell>
          <cell r="Y188">
            <v>2.2191670723259449E-10</v>
          </cell>
          <cell r="Z188">
            <v>2.9831426218152046E-10</v>
          </cell>
          <cell r="AA188">
            <v>0</v>
          </cell>
          <cell r="AB188">
            <v>0</v>
          </cell>
          <cell r="AC188">
            <v>0</v>
          </cell>
          <cell r="AD188">
            <v>-7283097</v>
          </cell>
          <cell r="AE188">
            <v>7.3923729360103607E-8</v>
          </cell>
          <cell r="AF188">
            <v>1.4988472685217857E-8</v>
          </cell>
          <cell r="AG188">
            <v>9.8938471637666225E-8</v>
          </cell>
          <cell r="AH188">
            <v>-8.8475644588470459E-9</v>
          </cell>
          <cell r="AI188">
            <v>5.2154064178466797E-7</v>
          </cell>
          <cell r="AJ188">
            <v>-8.5821375250816345E-7</v>
          </cell>
          <cell r="AK188">
            <v>5.2386894822120667E-10</v>
          </cell>
          <cell r="AL188">
            <v>0</v>
          </cell>
          <cell r="AM188">
            <v>5.5879354476928711E-9</v>
          </cell>
          <cell r="AN188">
            <v>4.6566128730773926E-10</v>
          </cell>
          <cell r="AO188">
            <v>1030.3399999999999</v>
          </cell>
          <cell r="AP188">
            <v>-2.9103830456733704E-11</v>
          </cell>
          <cell r="AQ188">
            <v>-7.6368451118469238E-8</v>
          </cell>
          <cell r="AR188">
            <v>-9.3132257461547852E-10</v>
          </cell>
          <cell r="AS188">
            <v>-1.3716498870053329E-7</v>
          </cell>
          <cell r="AT188">
            <v>-9.3132257461547852E-9</v>
          </cell>
          <cell r="AU188">
            <v>-2.9802322387695313E-8</v>
          </cell>
          <cell r="AV188">
            <v>2031773.39</v>
          </cell>
          <cell r="AW188">
            <v>977.86</v>
          </cell>
          <cell r="AX188">
            <v>535593.61</v>
          </cell>
          <cell r="AY188">
            <v>-2315078</v>
          </cell>
          <cell r="AZ188">
            <v>-2.8812792152166367E-9</v>
          </cell>
          <cell r="BA188">
            <v>-1992242.21</v>
          </cell>
          <cell r="BB188">
            <v>-1.4915713109076023E-9</v>
          </cell>
          <cell r="BC188">
            <v>0</v>
          </cell>
          <cell r="BD188">
            <v>0</v>
          </cell>
          <cell r="BE188">
            <v>-1.7535057850182056E-9</v>
          </cell>
          <cell r="BF188">
            <v>-9.4587448984384537E-11</v>
          </cell>
          <cell r="BG188">
            <v>2.6193447411060333E-10</v>
          </cell>
          <cell r="BH188">
            <v>-2.3865140974521637E-9</v>
          </cell>
          <cell r="BI188">
            <v>-1.8553691916167736E-10</v>
          </cell>
          <cell r="BJ188">
            <v>556.17999999999995</v>
          </cell>
          <cell r="BK188">
            <v>6.28642737865448E-9</v>
          </cell>
          <cell r="BL188">
            <v>-1.043081288010228E-9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1.1641532182693481E-10</v>
          </cell>
          <cell r="BU188">
            <v>0</v>
          </cell>
          <cell r="BV188">
            <v>0</v>
          </cell>
          <cell r="BW188">
            <v>4.3698378249246161E-13</v>
          </cell>
          <cell r="BX188">
            <v>0</v>
          </cell>
          <cell r="BY188">
            <v>-8.6736173798840355E-18</v>
          </cell>
          <cell r="BZ188">
            <v>30429657.98</v>
          </cell>
          <cell r="CA188">
            <v>22510308.579999998</v>
          </cell>
          <cell r="CB188">
            <v>-1437627.88</v>
          </cell>
          <cell r="CC188" t="e">
            <v>#N/A</v>
          </cell>
          <cell r="CD188">
            <v>3415357.0399999898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-1617397.03</v>
          </cell>
          <cell r="CK188">
            <v>122000</v>
          </cell>
          <cell r="CL188">
            <v>-1739397.03</v>
          </cell>
        </row>
        <row r="189">
          <cell r="B189" t="str">
            <v>IMA02</v>
          </cell>
          <cell r="C189">
            <v>17760000</v>
          </cell>
          <cell r="E189">
            <v>1989000</v>
          </cell>
          <cell r="F189">
            <v>750495.33</v>
          </cell>
          <cell r="G189">
            <v>114995.08</v>
          </cell>
          <cell r="J189">
            <v>60573</v>
          </cell>
          <cell r="L189">
            <v>-338634914.75999999</v>
          </cell>
          <cell r="M189">
            <v>-53780.79</v>
          </cell>
          <cell r="N189">
            <v>82425.149999999994</v>
          </cell>
          <cell r="O189">
            <v>-22.5</v>
          </cell>
          <cell r="Q189">
            <v>1012178.81</v>
          </cell>
          <cell r="R189">
            <v>107561.57</v>
          </cell>
          <cell r="T189">
            <v>44.15</v>
          </cell>
          <cell r="U189">
            <v>303769.17</v>
          </cell>
          <cell r="V189">
            <v>0</v>
          </cell>
          <cell r="X189">
            <v>-49091.6</v>
          </cell>
          <cell r="Y189">
            <v>6841200</v>
          </cell>
          <cell r="AB189">
            <v>33776775</v>
          </cell>
          <cell r="AC189">
            <v>2604910.33</v>
          </cell>
          <cell r="AD189">
            <v>2246174.06</v>
          </cell>
          <cell r="AE189">
            <v>-22.47</v>
          </cell>
          <cell r="AF189">
            <v>1139914.08</v>
          </cell>
          <cell r="AG189">
            <v>68789.3</v>
          </cell>
          <cell r="AI189">
            <v>-6848128.4100000001</v>
          </cell>
          <cell r="AK189">
            <v>-162.79</v>
          </cell>
          <cell r="AL189">
            <v>13081.73</v>
          </cell>
          <cell r="AS189">
            <v>0</v>
          </cell>
          <cell r="AT189">
            <v>-316152.39</v>
          </cell>
          <cell r="AU189">
            <v>6437973.0499999998</v>
          </cell>
          <cell r="AV189">
            <v>178681.16</v>
          </cell>
          <cell r="AX189">
            <v>4230898.71</v>
          </cell>
          <cell r="AY189">
            <v>0</v>
          </cell>
          <cell r="AZ189">
            <v>254178</v>
          </cell>
          <cell r="BA189">
            <v>206290</v>
          </cell>
          <cell r="BB189">
            <v>-1992242.21</v>
          </cell>
          <cell r="BC189">
            <v>-1992242.21</v>
          </cell>
          <cell r="BJ189">
            <v>723618.13</v>
          </cell>
          <cell r="BK189">
            <v>1034798.13</v>
          </cell>
          <cell r="BL189">
            <v>-0.13</v>
          </cell>
          <cell r="BM189">
            <v>-0.13</v>
          </cell>
          <cell r="BN189">
            <v>499612.98</v>
          </cell>
          <cell r="BT189">
            <v>-35294130</v>
          </cell>
          <cell r="BZ189">
            <v>-314803971.85000002</v>
          </cell>
          <cell r="CA189">
            <v>-202667493.10999998</v>
          </cell>
          <cell r="CB189">
            <v>3044885.43</v>
          </cell>
          <cell r="CC189" t="e">
            <v>#N/A</v>
          </cell>
          <cell r="CD189">
            <v>-32271.88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33776775</v>
          </cell>
          <cell r="CK189">
            <v>0</v>
          </cell>
          <cell r="CL189">
            <v>33776775</v>
          </cell>
        </row>
        <row r="190">
          <cell r="B190" t="str">
            <v>IMA03</v>
          </cell>
          <cell r="C190">
            <v>6248437.5</v>
          </cell>
          <cell r="E190">
            <v>10000000</v>
          </cell>
          <cell r="F190">
            <v>92995168.879999995</v>
          </cell>
          <cell r="G190">
            <v>-15242</v>
          </cell>
          <cell r="I190">
            <v>-11545.51</v>
          </cell>
          <cell r="J190">
            <v>-56434.74</v>
          </cell>
          <cell r="L190">
            <v>-17366710.219999999</v>
          </cell>
          <cell r="M190">
            <v>-107561.58</v>
          </cell>
          <cell r="N190">
            <v>164850.29999999999</v>
          </cell>
          <cell r="O190">
            <v>3750000</v>
          </cell>
          <cell r="P190">
            <v>-1335673.25</v>
          </cell>
          <cell r="Q190">
            <v>704332.02</v>
          </cell>
          <cell r="R190">
            <v>215123.14</v>
          </cell>
          <cell r="S190">
            <v>-1664552.73</v>
          </cell>
          <cell r="T190">
            <v>0</v>
          </cell>
          <cell r="U190">
            <v>8907885.6199999992</v>
          </cell>
          <cell r="V190">
            <v>26086385.449999999</v>
          </cell>
          <cell r="W190">
            <v>0</v>
          </cell>
          <cell r="X190">
            <v>1338933.68</v>
          </cell>
          <cell r="Y190">
            <v>7626163.3700000001</v>
          </cell>
          <cell r="AB190">
            <v>33776775</v>
          </cell>
          <cell r="AC190">
            <v>196459149.50999999</v>
          </cell>
          <cell r="AD190">
            <v>-15297921.220000001</v>
          </cell>
          <cell r="AE190">
            <v>0</v>
          </cell>
          <cell r="AF190">
            <v>14868382.15</v>
          </cell>
          <cell r="AG190">
            <v>53575730.530000001</v>
          </cell>
          <cell r="AH190">
            <v>-3456.04</v>
          </cell>
          <cell r="AJ190">
            <v>60660.85</v>
          </cell>
          <cell r="AK190">
            <v>0</v>
          </cell>
          <cell r="AL190">
            <v>0</v>
          </cell>
          <cell r="AO190">
            <v>564614</v>
          </cell>
          <cell r="AP190">
            <v>0</v>
          </cell>
          <cell r="AQ190">
            <v>4192.05</v>
          </cell>
          <cell r="AT190">
            <v>-188.39</v>
          </cell>
          <cell r="AU190">
            <v>-20948.560000000001</v>
          </cell>
          <cell r="AV190">
            <v>40489702.740000002</v>
          </cell>
          <cell r="AW190">
            <v>-6750246.2599999998</v>
          </cell>
          <cell r="AX190">
            <v>522173.48</v>
          </cell>
          <cell r="AY190">
            <v>4704185.6500000004</v>
          </cell>
          <cell r="AZ190">
            <v>12327017.039999999</v>
          </cell>
          <cell r="BA190">
            <v>1818470.01</v>
          </cell>
          <cell r="BB190">
            <v>-5527.47</v>
          </cell>
          <cell r="BF190">
            <v>0</v>
          </cell>
          <cell r="BG190">
            <v>-0.69</v>
          </cell>
          <cell r="BH190">
            <v>-1019453.03</v>
          </cell>
          <cell r="BI190">
            <v>-118748.44</v>
          </cell>
          <cell r="BJ190">
            <v>-223667.66</v>
          </cell>
          <cell r="BK190">
            <v>-17601.400000000001</v>
          </cell>
          <cell r="BL190">
            <v>-164366.12</v>
          </cell>
          <cell r="BO190">
            <v>-137.41</v>
          </cell>
          <cell r="BP190">
            <v>3369867.53</v>
          </cell>
          <cell r="BQ190">
            <v>-8879618.0800000001</v>
          </cell>
          <cell r="BU190">
            <v>0</v>
          </cell>
          <cell r="BZ190">
            <v>335539141.33999997</v>
          </cell>
          <cell r="CA190">
            <v>335537809.33999997</v>
          </cell>
          <cell r="CB190">
            <v>-11092114.380000001</v>
          </cell>
          <cell r="CC190" t="e">
            <v>#N/A</v>
          </cell>
          <cell r="CD190">
            <v>-1336241.1399999999</v>
          </cell>
          <cell r="CF190">
            <v>12431812</v>
          </cell>
          <cell r="CG190">
            <v>12431812</v>
          </cell>
          <cell r="CH190">
            <v>0</v>
          </cell>
          <cell r="CI190">
            <v>0</v>
          </cell>
          <cell r="CJ190">
            <v>12431812</v>
          </cell>
          <cell r="CK190">
            <v>0</v>
          </cell>
          <cell r="CL190">
            <v>12431812</v>
          </cell>
        </row>
        <row r="191">
          <cell r="B191" t="str">
            <v>IMA04</v>
          </cell>
          <cell r="C191">
            <v>1660000</v>
          </cell>
          <cell r="E191">
            <v>373000</v>
          </cell>
          <cell r="F191">
            <v>-4121586.64</v>
          </cell>
          <cell r="J191">
            <v>7109</v>
          </cell>
          <cell r="K191">
            <v>20000000</v>
          </cell>
          <cell r="L191">
            <v>0</v>
          </cell>
          <cell r="M191">
            <v>-337777.51</v>
          </cell>
          <cell r="N191">
            <v>-3697.04</v>
          </cell>
          <cell r="O191">
            <v>300723.15000000002</v>
          </cell>
          <cell r="Q191">
            <v>704332.02</v>
          </cell>
          <cell r="R191">
            <v>49799.49</v>
          </cell>
          <cell r="S191">
            <v>7394.08</v>
          </cell>
          <cell r="U191">
            <v>18030636.760000002</v>
          </cell>
          <cell r="V191">
            <v>2091144.78</v>
          </cell>
          <cell r="X191">
            <v>1338933.68</v>
          </cell>
          <cell r="Y191">
            <v>7626163.3700000001</v>
          </cell>
          <cell r="AB191">
            <v>23443297</v>
          </cell>
          <cell r="AC191">
            <v>-97976796.870000005</v>
          </cell>
          <cell r="AD191">
            <v>-5796232.2000000002</v>
          </cell>
          <cell r="AE191">
            <v>-1966440.81</v>
          </cell>
          <cell r="AF191">
            <v>14868382.15</v>
          </cell>
          <cell r="AG191">
            <v>53575730.530000001</v>
          </cell>
          <cell r="AK191">
            <v>-650000</v>
          </cell>
          <cell r="AP191">
            <v>5159.62</v>
          </cell>
          <cell r="AS191">
            <v>84158929.420000002</v>
          </cell>
          <cell r="AT191">
            <v>12248529.529999999</v>
          </cell>
          <cell r="AU191">
            <v>59697605.270000003</v>
          </cell>
          <cell r="AV191">
            <v>3439.68</v>
          </cell>
          <cell r="AW191">
            <v>283.87</v>
          </cell>
          <cell r="AX191">
            <v>5668661.4699999997</v>
          </cell>
          <cell r="AY191">
            <v>-74158.289999999994</v>
          </cell>
          <cell r="AZ191">
            <v>-635137.93000000005</v>
          </cell>
          <cell r="BA191">
            <v>9424236.2400000002</v>
          </cell>
          <cell r="BB191">
            <v>68193.070000000007</v>
          </cell>
          <cell r="BC191">
            <v>-145024</v>
          </cell>
          <cell r="BK191">
            <v>1.1599999999999999</v>
          </cell>
          <cell r="BL191">
            <v>29552.720000000001</v>
          </cell>
          <cell r="BN191">
            <v>374855.74</v>
          </cell>
          <cell r="BS191">
            <v>1533506</v>
          </cell>
          <cell r="BV191">
            <v>-17647065</v>
          </cell>
          <cell r="BZ191">
            <v>59697605.270000003</v>
          </cell>
          <cell r="CA191">
            <v>82191777.219999999</v>
          </cell>
          <cell r="CB191">
            <v>21321031.140000001</v>
          </cell>
          <cell r="CC191" t="e">
            <v>#N/A</v>
          </cell>
          <cell r="CD191">
            <v>-74158.289999999994</v>
          </cell>
          <cell r="CF191">
            <v>-97976796.870000005</v>
          </cell>
          <cell r="CG191">
            <v>-97976796.870000005</v>
          </cell>
          <cell r="CH191">
            <v>0</v>
          </cell>
          <cell r="CI191">
            <v>0</v>
          </cell>
          <cell r="CJ191">
            <v>-97976796.870000005</v>
          </cell>
          <cell r="CK191">
            <v>0</v>
          </cell>
          <cell r="CL191">
            <v>-97976796.870000005</v>
          </cell>
        </row>
        <row r="192">
          <cell r="B192" t="str">
            <v>IMA05</v>
          </cell>
          <cell r="C192">
            <v>40000000</v>
          </cell>
          <cell r="E192">
            <v>5000000</v>
          </cell>
          <cell r="F192">
            <v>494678358.76999998</v>
          </cell>
          <cell r="G192">
            <v>114995.08</v>
          </cell>
          <cell r="I192">
            <v>0</v>
          </cell>
          <cell r="J192">
            <v>1520622.28</v>
          </cell>
          <cell r="K192">
            <v>-6281946.2199999997</v>
          </cell>
          <cell r="L192">
            <v>-118226523.16</v>
          </cell>
          <cell r="M192">
            <v>247126.66</v>
          </cell>
          <cell r="O192">
            <v>210000000</v>
          </cell>
          <cell r="Q192">
            <v>0</v>
          </cell>
          <cell r="R192">
            <v>1275191.01</v>
          </cell>
          <cell r="S192">
            <v>-494253.3</v>
          </cell>
          <cell r="T192">
            <v>0</v>
          </cell>
          <cell r="U192">
            <v>675555.02</v>
          </cell>
          <cell r="V192">
            <v>380000000</v>
          </cell>
          <cell r="X192">
            <v>0</v>
          </cell>
          <cell r="Y192">
            <v>2242394.2799999998</v>
          </cell>
          <cell r="AB192">
            <v>4611150</v>
          </cell>
          <cell r="AC192">
            <v>1605811283.6099999</v>
          </cell>
          <cell r="AD192">
            <v>-6218908.04</v>
          </cell>
          <cell r="AE192">
            <v>-850000</v>
          </cell>
          <cell r="AF192">
            <v>0</v>
          </cell>
          <cell r="AG192">
            <v>20749373.620000001</v>
          </cell>
          <cell r="AI192">
            <v>-2772948.01</v>
          </cell>
          <cell r="AJ192">
            <v>-3472948.01</v>
          </cell>
          <cell r="AL192">
            <v>0</v>
          </cell>
          <cell r="AO192">
            <v>700920.9</v>
          </cell>
          <cell r="AP192">
            <v>-20373.310000000001</v>
          </cell>
          <cell r="AQ192">
            <v>-7945.23</v>
          </cell>
          <cell r="AS192">
            <v>84158929.420000002</v>
          </cell>
          <cell r="AT192">
            <v>-49972.2</v>
          </cell>
          <cell r="AV192">
            <v>-31052.89</v>
          </cell>
          <cell r="AW192">
            <v>-209110.29</v>
          </cell>
          <cell r="AX192">
            <v>2034207.42</v>
          </cell>
          <cell r="AY192">
            <v>-2091099.48</v>
          </cell>
          <cell r="AZ192">
            <v>-815488.29</v>
          </cell>
          <cell r="BA192">
            <v>1455290.12</v>
          </cell>
          <cell r="BB192">
            <v>2531302231.3600001</v>
          </cell>
          <cell r="BC192">
            <v>-312611.58</v>
          </cell>
          <cell r="BD192">
            <v>-1992242.21</v>
          </cell>
          <cell r="BE192">
            <v>-3145.06</v>
          </cell>
          <cell r="BF192">
            <v>0</v>
          </cell>
          <cell r="BG192">
            <v>1600300.77</v>
          </cell>
          <cell r="BH192">
            <v>282924.88</v>
          </cell>
          <cell r="BI192">
            <v>435957.11</v>
          </cell>
          <cell r="BJ192">
            <v>7492801.4100000001</v>
          </cell>
          <cell r="BK192">
            <v>39182.61</v>
          </cell>
          <cell r="BL192">
            <v>-2821253.33</v>
          </cell>
          <cell r="BM192">
            <v>-2822.69</v>
          </cell>
          <cell r="BN192">
            <v>-9360.35</v>
          </cell>
          <cell r="BO192">
            <v>8763.9500000000007</v>
          </cell>
          <cell r="BP192">
            <v>3472078.28</v>
          </cell>
          <cell r="BQ192">
            <v>-8358660.25</v>
          </cell>
          <cell r="BR192">
            <v>96090358.200000003</v>
          </cell>
          <cell r="BU192">
            <v>0</v>
          </cell>
          <cell r="BZ192">
            <v>4611150</v>
          </cell>
          <cell r="CA192">
            <v>10921725</v>
          </cell>
          <cell r="CB192">
            <v>2034207.42</v>
          </cell>
          <cell r="CC192" t="e">
            <v>#N/A</v>
          </cell>
          <cell r="CD192">
            <v>983883.28</v>
          </cell>
          <cell r="CF192">
            <v>1605811283.6099999</v>
          </cell>
          <cell r="CG192">
            <v>1605811283.6099999</v>
          </cell>
          <cell r="CH192">
            <v>380000000</v>
          </cell>
          <cell r="CI192">
            <v>210000000</v>
          </cell>
          <cell r="CJ192">
            <v>2831580000.5799994</v>
          </cell>
          <cell r="CK192">
            <v>3070980590.1300001</v>
          </cell>
          <cell r="CL192">
            <v>2291901641.8099995</v>
          </cell>
        </row>
        <row r="193">
          <cell r="B193" t="str">
            <v>IMA06</v>
          </cell>
          <cell r="C193">
            <v>-1.4901161193847656E-8</v>
          </cell>
          <cell r="D193">
            <v>0</v>
          </cell>
          <cell r="E193">
            <v>0</v>
          </cell>
          <cell r="F193">
            <v>-4.1723251342773438E-7</v>
          </cell>
          <cell r="G193">
            <v>-1.862645149230957E-9</v>
          </cell>
          <cell r="H193">
            <v>0</v>
          </cell>
          <cell r="I193">
            <v>-6.4758864937175531E-9</v>
          </cell>
          <cell r="J193">
            <v>0</v>
          </cell>
          <cell r="K193">
            <v>0</v>
          </cell>
          <cell r="L193">
            <v>7.4505805969238281E-8</v>
          </cell>
          <cell r="M193">
            <v>9.3132257461547852E-10</v>
          </cell>
          <cell r="N193">
            <v>-5.4204178923100699E-9</v>
          </cell>
          <cell r="O193">
            <v>-5.9604644775390625E-8</v>
          </cell>
          <cell r="P193">
            <v>-2.7721398510038853E-8</v>
          </cell>
          <cell r="Q193">
            <v>0</v>
          </cell>
          <cell r="R193">
            <v>0</v>
          </cell>
          <cell r="S193">
            <v>-1.5515831819357118E-7</v>
          </cell>
          <cell r="T193">
            <v>0</v>
          </cell>
          <cell r="U193">
            <v>-4.6566128730773926E-9</v>
          </cell>
          <cell r="V193">
            <v>-1.1920928955078125E-7</v>
          </cell>
          <cell r="W193">
            <v>2.3253960534930229E-8</v>
          </cell>
          <cell r="X193">
            <v>7.9154460763675161E-11</v>
          </cell>
          <cell r="Y193">
            <v>2.1725554688600823E-10</v>
          </cell>
          <cell r="Z193">
            <v>1.1641532182693481E-10</v>
          </cell>
          <cell r="AA193">
            <v>0</v>
          </cell>
          <cell r="AB193">
            <v>5386275</v>
          </cell>
          <cell r="AC193">
            <v>-7.152557373046875E-7</v>
          </cell>
          <cell r="AD193">
            <v>-3.4691765904426575E-7</v>
          </cell>
          <cell r="AE193">
            <v>2.6345333026256412E-7</v>
          </cell>
          <cell r="AF193">
            <v>1.3813405530527234E-7</v>
          </cell>
          <cell r="AG193">
            <v>8.6065847426652908E-7</v>
          </cell>
          <cell r="AH193">
            <v>-8.3819031715393066E-8</v>
          </cell>
          <cell r="AI193">
            <v>-1.7613638192415237E-7</v>
          </cell>
          <cell r="AJ193">
            <v>8.6665386334061623E-7</v>
          </cell>
          <cell r="AK193">
            <v>-3.7252902984619141E-9</v>
          </cell>
          <cell r="AL193">
            <v>0</v>
          </cell>
          <cell r="AM193">
            <v>3.7252902984619141E-9</v>
          </cell>
          <cell r="AN193">
            <v>5.2154064178466797E-8</v>
          </cell>
          <cell r="AO193">
            <v>1.5552359400317073E-8</v>
          </cell>
          <cell r="AP193">
            <v>0</v>
          </cell>
          <cell r="AQ193">
            <v>-3.7252902984619141E-9</v>
          </cell>
          <cell r="AR193">
            <v>-3.8743019104003906E-7</v>
          </cell>
          <cell r="AS193">
            <v>-1.8686110436760828E-9</v>
          </cell>
          <cell r="AT193">
            <v>-2.9802322387695313E-7</v>
          </cell>
          <cell r="AU193">
            <v>0</v>
          </cell>
          <cell r="AV193">
            <v>-3.4924596548080444E-9</v>
          </cell>
          <cell r="AW193">
            <v>-1.4901161193847656E-8</v>
          </cell>
          <cell r="AX193">
            <v>-5.9371814131736755E-9</v>
          </cell>
          <cell r="AY193">
            <v>-7.9162418842315674E-9</v>
          </cell>
          <cell r="AZ193">
            <v>1.7462298274040222E-10</v>
          </cell>
          <cell r="BA193">
            <v>3.7252902984619141E-9</v>
          </cell>
          <cell r="BB193">
            <v>4.76837158203125E-7</v>
          </cell>
          <cell r="BC193">
            <v>-1.6298145055770874E-9</v>
          </cell>
          <cell r="BD193">
            <v>0</v>
          </cell>
          <cell r="BE193">
            <v>-4.0745362639427185E-10</v>
          </cell>
          <cell r="BF193">
            <v>-4.0745362639427185E-10</v>
          </cell>
          <cell r="BG193">
            <v>-1.1641532182693481E-10</v>
          </cell>
          <cell r="BH193">
            <v>-2.6193447411060333E-9</v>
          </cell>
          <cell r="BI193">
            <v>1.6007106751203537E-10</v>
          </cell>
          <cell r="BJ193">
            <v>-1.0699068297981285E-9</v>
          </cell>
          <cell r="BK193">
            <v>3.4924596548080444E-10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-1.4901161193847656E-8</v>
          </cell>
          <cell r="BS193">
            <v>0</v>
          </cell>
          <cell r="BT193">
            <v>1.1641532182693481E-10</v>
          </cell>
          <cell r="BU193">
            <v>0</v>
          </cell>
          <cell r="BV193">
            <v>0</v>
          </cell>
          <cell r="BW193">
            <v>4.3698378249246161E-13</v>
          </cell>
          <cell r="BX193">
            <v>4.7683670345577411E-9</v>
          </cell>
          <cell r="BY193">
            <v>-1.3027602087378742E-10</v>
          </cell>
          <cell r="BZ193">
            <v>5386275</v>
          </cell>
          <cell r="CA193">
            <v>5386275</v>
          </cell>
          <cell r="CB193">
            <v>19629040.699999999</v>
          </cell>
          <cell r="CC193" t="e">
            <v>#N/A</v>
          </cell>
          <cell r="CD193">
            <v>83478968.939999998</v>
          </cell>
          <cell r="CF193">
            <v>-5.4204178923100699E-9</v>
          </cell>
          <cell r="CG193">
            <v>-5.4204178923100699E-9</v>
          </cell>
          <cell r="CH193">
            <v>-9.5955329015851021E-8</v>
          </cell>
          <cell r="CI193">
            <v>-8.7326043285429478E-8</v>
          </cell>
          <cell r="CJ193">
            <v>2.6873894967138767E-6</v>
          </cell>
          <cell r="CK193">
            <v>3.8227597087825416E-8</v>
          </cell>
          <cell r="CL193">
            <v>2.7482895461616863E-6</v>
          </cell>
        </row>
        <row r="194">
          <cell r="B194" t="str">
            <v>IMB01</v>
          </cell>
          <cell r="C194">
            <v>61000</v>
          </cell>
          <cell r="D194">
            <v>0</v>
          </cell>
          <cell r="E194">
            <v>-32000</v>
          </cell>
          <cell r="F194">
            <v>0</v>
          </cell>
          <cell r="G194">
            <v>-1.862645149230957E-9</v>
          </cell>
          <cell r="H194">
            <v>0</v>
          </cell>
          <cell r="I194">
            <v>-6.4758864937175531E-9</v>
          </cell>
          <cell r="J194">
            <v>0</v>
          </cell>
          <cell r="K194">
            <v>0</v>
          </cell>
          <cell r="L194">
            <v>46968986.530000001</v>
          </cell>
          <cell r="M194">
            <v>4886576.9400000004</v>
          </cell>
          <cell r="N194">
            <v>-5.4204178923100699E-9</v>
          </cell>
          <cell r="O194">
            <v>16129852</v>
          </cell>
          <cell r="P194">
            <v>548.29</v>
          </cell>
          <cell r="Q194">
            <v>121552.3</v>
          </cell>
          <cell r="R194">
            <v>574158.94999999995</v>
          </cell>
          <cell r="S194">
            <v>-198161.79</v>
          </cell>
          <cell r="T194">
            <v>0</v>
          </cell>
          <cell r="U194">
            <v>31633.73</v>
          </cell>
          <cell r="V194">
            <v>21336727.52</v>
          </cell>
          <cell r="W194">
            <v>2.3253960534930229E-8</v>
          </cell>
          <cell r="X194">
            <v>482557.41</v>
          </cell>
          <cell r="Y194">
            <v>1863922.71</v>
          </cell>
          <cell r="Z194">
            <v>575804.68000000005</v>
          </cell>
          <cell r="AA194">
            <v>0</v>
          </cell>
          <cell r="AB194">
            <v>-64357758</v>
          </cell>
          <cell r="AC194">
            <v>409901340</v>
          </cell>
          <cell r="AD194">
            <v>-2658808.4500000002</v>
          </cell>
          <cell r="AE194">
            <v>34282108.590000004</v>
          </cell>
          <cell r="AF194">
            <v>3128426.34</v>
          </cell>
          <cell r="AG194">
            <v>229556.45</v>
          </cell>
          <cell r="AH194">
            <v>-1096.57</v>
          </cell>
          <cell r="AI194">
            <v>-1.7613638192415237E-7</v>
          </cell>
          <cell r="AJ194">
            <v>-3961100.88</v>
          </cell>
          <cell r="AK194">
            <v>-3.7252902984619141E-9</v>
          </cell>
          <cell r="AL194">
            <v>0</v>
          </cell>
          <cell r="AM194">
            <v>124.11</v>
          </cell>
          <cell r="AN194">
            <v>5.2154064178466797E-8</v>
          </cell>
          <cell r="AO194">
            <v>1.5552359400317073E-8</v>
          </cell>
          <cell r="AP194">
            <v>0</v>
          </cell>
          <cell r="AQ194">
            <v>-3.7252902984619141E-9</v>
          </cell>
          <cell r="AR194">
            <v>-3.8743019104003906E-7</v>
          </cell>
          <cell r="AS194">
            <v>-1.8686110436760828E-9</v>
          </cell>
          <cell r="AT194">
            <v>-2.9802322387695313E-7</v>
          </cell>
          <cell r="AU194">
            <v>-124641.23</v>
          </cell>
          <cell r="AV194">
            <v>326048.71000000002</v>
          </cell>
          <cell r="AW194">
            <v>92715035.120000005</v>
          </cell>
          <cell r="AX194">
            <v>6450229.8799999999</v>
          </cell>
          <cell r="AY194">
            <v>2168393.69</v>
          </cell>
          <cell r="AZ194">
            <v>826501.77</v>
          </cell>
          <cell r="BA194">
            <v>11893961.279999999</v>
          </cell>
          <cell r="BB194">
            <v>83236.52</v>
          </cell>
          <cell r="BC194">
            <v>145506</v>
          </cell>
          <cell r="BD194">
            <v>0</v>
          </cell>
          <cell r="BE194">
            <v>1065955.22</v>
          </cell>
          <cell r="BF194">
            <v>-676877.67</v>
          </cell>
          <cell r="BG194">
            <v>-350718.44</v>
          </cell>
          <cell r="BH194">
            <v>-1151731.25</v>
          </cell>
          <cell r="BI194">
            <v>-1765561.93</v>
          </cell>
          <cell r="BJ194">
            <v>-1.0699068297981285E-9</v>
          </cell>
          <cell r="BK194">
            <v>3.4924596548080444E-10</v>
          </cell>
          <cell r="BL194">
            <v>0</v>
          </cell>
          <cell r="BM194">
            <v>-2821253.33</v>
          </cell>
          <cell r="BN194">
            <v>0</v>
          </cell>
          <cell r="BO194">
            <v>0</v>
          </cell>
          <cell r="BP194">
            <v>4616962.68</v>
          </cell>
          <cell r="BQ194">
            <v>0</v>
          </cell>
          <cell r="BR194">
            <v>-1.4901161193847656E-8</v>
          </cell>
          <cell r="BS194">
            <v>0</v>
          </cell>
          <cell r="BT194">
            <v>1.1641532182693481E-10</v>
          </cell>
          <cell r="BU194">
            <v>0</v>
          </cell>
          <cell r="BV194">
            <v>-17647065</v>
          </cell>
          <cell r="BW194">
            <v>4.3698378249246161E-13</v>
          </cell>
          <cell r="BX194">
            <v>4.7683670345577411E-9</v>
          </cell>
          <cell r="BY194">
            <v>-1.3027602087378742E-10</v>
          </cell>
          <cell r="BZ194">
            <v>494336906.05000001</v>
          </cell>
          <cell r="CA194">
            <v>477983765.64999998</v>
          </cell>
          <cell r="CB194">
            <v>1084244.29</v>
          </cell>
          <cell r="CC194" t="e">
            <v>#N/A</v>
          </cell>
          <cell r="CD194">
            <v>0</v>
          </cell>
          <cell r="CF194" t="e">
            <v>#N/A</v>
          </cell>
          <cell r="CG194" t="e">
            <v>#N/A</v>
          </cell>
          <cell r="CH194">
            <v>0</v>
          </cell>
          <cell r="CI194">
            <v>0</v>
          </cell>
          <cell r="CJ194">
            <v>-31498022.940000001</v>
          </cell>
          <cell r="CK194" t="e">
            <v>#N/A</v>
          </cell>
          <cell r="CL194" t="e">
            <v>#N/A</v>
          </cell>
        </row>
        <row r="195">
          <cell r="B195" t="str">
            <v>IMB02</v>
          </cell>
          <cell r="C195">
            <v>1614456.59</v>
          </cell>
          <cell r="E195">
            <v>646000</v>
          </cell>
          <cell r="F195">
            <v>4207.41</v>
          </cell>
          <cell r="G195">
            <v>1914567.12</v>
          </cell>
          <cell r="I195">
            <v>-23550.39</v>
          </cell>
          <cell r="J195">
            <v>0.4</v>
          </cell>
          <cell r="K195">
            <v>-12192095</v>
          </cell>
          <cell r="L195">
            <v>47974454.57</v>
          </cell>
          <cell r="M195">
            <v>-161342.37</v>
          </cell>
          <cell r="N195">
            <v>5178197.72</v>
          </cell>
          <cell r="O195">
            <v>247275.45</v>
          </cell>
          <cell r="Q195">
            <v>641565.97</v>
          </cell>
          <cell r="R195">
            <v>9546507.1699999999</v>
          </cell>
          <cell r="S195">
            <v>322684.71000000002</v>
          </cell>
          <cell r="U195">
            <v>-6662315.2400000002</v>
          </cell>
          <cell r="V195">
            <v>911307.51</v>
          </cell>
          <cell r="X195">
            <v>1173853.8899999999</v>
          </cell>
          <cell r="Y195">
            <v>11194022.050000001</v>
          </cell>
          <cell r="AB195">
            <v>10921725</v>
          </cell>
          <cell r="AC195">
            <v>741705</v>
          </cell>
          <cell r="AD195">
            <v>7814730.9900000002</v>
          </cell>
          <cell r="AE195">
            <v>-54440.92</v>
          </cell>
          <cell r="AF195">
            <v>3128426.34</v>
          </cell>
          <cell r="AG195">
            <v>186167368.34</v>
          </cell>
          <cell r="AH195">
            <v>-6560.12</v>
          </cell>
          <cell r="AI195">
            <v>10674.36</v>
          </cell>
          <cell r="AJ195">
            <v>-3229.46</v>
          </cell>
          <cell r="AK195">
            <v>580.84</v>
          </cell>
          <cell r="AL195">
            <v>-2630.11</v>
          </cell>
          <cell r="AP195">
            <v>0</v>
          </cell>
          <cell r="AQ195">
            <v>1206</v>
          </cell>
          <cell r="AR195">
            <v>8369.1299999999992</v>
          </cell>
          <cell r="AT195">
            <v>-67215.8</v>
          </cell>
          <cell r="AU195">
            <v>950081.41</v>
          </cell>
          <cell r="AV195">
            <v>-31052.89</v>
          </cell>
          <cell r="AW195">
            <v>1228682.22</v>
          </cell>
          <cell r="AX195">
            <v>1811581.19</v>
          </cell>
          <cell r="AY195">
            <v>982095.35999999999</v>
          </cell>
          <cell r="AZ195">
            <v>-257346</v>
          </cell>
          <cell r="BA195">
            <v>-196077</v>
          </cell>
          <cell r="BB195">
            <v>1992242.21</v>
          </cell>
          <cell r="BC195">
            <v>1992242.21</v>
          </cell>
          <cell r="BE195">
            <v>-4603.1000000000004</v>
          </cell>
          <cell r="BH195">
            <v>-0.31</v>
          </cell>
          <cell r="BI195">
            <v>0</v>
          </cell>
          <cell r="BJ195">
            <v>324.44</v>
          </cell>
          <cell r="BK195">
            <v>417.14</v>
          </cell>
          <cell r="BL195">
            <v>-1073178.77</v>
          </cell>
          <cell r="BM195">
            <v>-3735.68</v>
          </cell>
          <cell r="BN195">
            <v>-9360.35</v>
          </cell>
          <cell r="BP195">
            <v>0.22</v>
          </cell>
          <cell r="BR195">
            <v>-347220.19</v>
          </cell>
          <cell r="BT195">
            <v>-1423360.36</v>
          </cell>
          <cell r="BX195">
            <v>0</v>
          </cell>
          <cell r="BZ195">
            <v>6206454.8200000003</v>
          </cell>
          <cell r="CA195">
            <v>8423354.75</v>
          </cell>
          <cell r="CB195">
            <v>741705</v>
          </cell>
          <cell r="CC195" t="e">
            <v>#N/A</v>
          </cell>
          <cell r="CD195">
            <v>3162973.81</v>
          </cell>
          <cell r="CF195" t="e">
            <v>#N/A</v>
          </cell>
          <cell r="CG195" t="e">
            <v>#N/A</v>
          </cell>
          <cell r="CH195">
            <v>0</v>
          </cell>
          <cell r="CI195">
            <v>0</v>
          </cell>
          <cell r="CJ195">
            <v>-215442049</v>
          </cell>
          <cell r="CK195" t="e">
            <v>#N/A</v>
          </cell>
          <cell r="CL195" t="e">
            <v>#N/A</v>
          </cell>
        </row>
        <row r="196">
          <cell r="B196" t="str">
            <v>IMB03</v>
          </cell>
          <cell r="C196">
            <v>-2.7474015951156616E-8</v>
          </cell>
          <cell r="D196">
            <v>0</v>
          </cell>
          <cell r="E196">
            <v>-3.7252902984619141E-9</v>
          </cell>
          <cell r="F196">
            <v>-2.754713932517916E-7</v>
          </cell>
          <cell r="G196">
            <v>0</v>
          </cell>
          <cell r="H196">
            <v>-8.4110070019960403E-9</v>
          </cell>
          <cell r="I196">
            <v>0</v>
          </cell>
          <cell r="J196">
            <v>0</v>
          </cell>
          <cell r="K196">
            <v>-3.7252902984619141E-9</v>
          </cell>
          <cell r="L196">
            <v>-5.8207660913467407E-10</v>
          </cell>
          <cell r="M196">
            <v>1.0073563316836953E-7</v>
          </cell>
          <cell r="N196">
            <v>-1.1408701539039612E-8</v>
          </cell>
          <cell r="O196">
            <v>-1.1641532182693481E-8</v>
          </cell>
          <cell r="P196">
            <v>0</v>
          </cell>
          <cell r="Q196">
            <v>0</v>
          </cell>
          <cell r="R196">
            <v>7.0378882810473442E-7</v>
          </cell>
          <cell r="S196">
            <v>0</v>
          </cell>
          <cell r="T196">
            <v>1.6298145055770874E-9</v>
          </cell>
          <cell r="U196">
            <v>6.0070306062698364E-8</v>
          </cell>
          <cell r="V196">
            <v>-2.775341272354126E-7</v>
          </cell>
          <cell r="W196">
            <v>0</v>
          </cell>
          <cell r="X196">
            <v>2.2191670723259449E-10</v>
          </cell>
          <cell r="Y196">
            <v>2.0554580260068178E-10</v>
          </cell>
          <cell r="Z196">
            <v>0</v>
          </cell>
          <cell r="AA196">
            <v>0</v>
          </cell>
          <cell r="AB196">
            <v>5860800</v>
          </cell>
          <cell r="AC196">
            <v>-3.9562582969665527E-6</v>
          </cell>
          <cell r="AD196">
            <v>-1.5007753972895443E-7</v>
          </cell>
          <cell r="AE196">
            <v>3.5390257835388184E-7</v>
          </cell>
          <cell r="AF196">
            <v>-1.3245244190329686E-7</v>
          </cell>
          <cell r="AG196">
            <v>3.7177233025431633E-7</v>
          </cell>
          <cell r="AH196">
            <v>-1.234002411365509E-8</v>
          </cell>
          <cell r="AI196">
            <v>-1.7695128917694092E-7</v>
          </cell>
          <cell r="AJ196">
            <v>-1.1138617992401123E-6</v>
          </cell>
          <cell r="AK196">
            <v>4.6566128730773926E-10</v>
          </cell>
          <cell r="AL196">
            <v>0</v>
          </cell>
          <cell r="AM196">
            <v>4.6566128730773926E-10</v>
          </cell>
          <cell r="AN196">
            <v>1.9581057131290436E-7</v>
          </cell>
          <cell r="AO196">
            <v>7.4135186878265813E-9</v>
          </cell>
          <cell r="AP196">
            <v>5.8207660913467407E-11</v>
          </cell>
          <cell r="AQ196">
            <v>2.2351741790771484E-8</v>
          </cell>
          <cell r="AR196">
            <v>8.1025177678384352E-9</v>
          </cell>
          <cell r="AS196">
            <v>1.8968421500176191E-8</v>
          </cell>
          <cell r="AT196">
            <v>-3.7252902984619141E-9</v>
          </cell>
          <cell r="AU196">
            <v>-3.46808519680053E-8</v>
          </cell>
          <cell r="AV196">
            <v>0</v>
          </cell>
          <cell r="AW196">
            <v>-3.8318148654070683E-9</v>
          </cell>
          <cell r="AX196">
            <v>1.1175870895385742E-8</v>
          </cell>
          <cell r="AY196">
            <v>0</v>
          </cell>
          <cell r="AZ196">
            <v>1.7462298274040222E-9</v>
          </cell>
          <cell r="BA196">
            <v>0</v>
          </cell>
          <cell r="BB196">
            <v>2.7794158086180687E-9</v>
          </cell>
          <cell r="BC196">
            <v>-3.2887328416109085E-9</v>
          </cell>
          <cell r="BD196">
            <v>-5.2154064400511402E-10</v>
          </cell>
          <cell r="BE196">
            <v>9.3132257461547852E-10</v>
          </cell>
          <cell r="BF196">
            <v>-1.862645149230957E-9</v>
          </cell>
          <cell r="BG196">
            <v>9.3132257461547852E-10</v>
          </cell>
          <cell r="BH196">
            <v>0</v>
          </cell>
          <cell r="BI196">
            <v>4.6566128730773926E-10</v>
          </cell>
          <cell r="BJ196">
            <v>-1.862645149230957E-9</v>
          </cell>
          <cell r="BK196">
            <v>2.7694113668985665E-10</v>
          </cell>
          <cell r="BL196">
            <v>7.2213879320770502E-10</v>
          </cell>
          <cell r="BM196">
            <v>9.3132257461547852E-10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5860800</v>
          </cell>
          <cell r="CA196">
            <v>0</v>
          </cell>
          <cell r="CB196">
            <v>5.5851414799690247E-6</v>
          </cell>
          <cell r="CC196" t="e">
            <v>#N/A</v>
          </cell>
          <cell r="CD196">
            <v>7235590.4800000004</v>
          </cell>
          <cell r="CF196" t="e">
            <v>#N/A</v>
          </cell>
          <cell r="CG196" t="e">
            <v>#N/A</v>
          </cell>
          <cell r="CH196">
            <v>10630990.560000001</v>
          </cell>
          <cell r="CI196">
            <v>2770818</v>
          </cell>
          <cell r="CJ196">
            <v>12338459.98</v>
          </cell>
          <cell r="CK196" t="e">
            <v>#N/A</v>
          </cell>
          <cell r="CL196" t="e">
            <v>#N/A</v>
          </cell>
        </row>
        <row r="197">
          <cell r="B197" t="str">
            <v>IMC03</v>
          </cell>
          <cell r="C197">
            <v>29443798</v>
          </cell>
          <cell r="E197">
            <v>4200000</v>
          </cell>
          <cell r="F197">
            <v>-69401020.359999999</v>
          </cell>
          <cell r="G197">
            <v>114995.08</v>
          </cell>
          <cell r="I197">
            <v>-39526.18</v>
          </cell>
          <cell r="K197">
            <v>10911</v>
          </cell>
          <cell r="L197">
            <v>-59066063.119999997</v>
          </cell>
          <cell r="M197">
            <v>337777.55</v>
          </cell>
          <cell r="O197">
            <v>-156598.54</v>
          </cell>
          <cell r="Q197">
            <v>225851.71</v>
          </cell>
          <cell r="R197">
            <v>0</v>
          </cell>
          <cell r="U197">
            <v>1010061.25</v>
          </cell>
          <cell r="V197">
            <v>27938612.66</v>
          </cell>
          <cell r="X197">
            <v>645112.31999999995</v>
          </cell>
          <cell r="AB197">
            <v>23443297</v>
          </cell>
          <cell r="AC197">
            <v>11962530</v>
          </cell>
          <cell r="AD197">
            <v>-5682856.0999999996</v>
          </cell>
          <cell r="AE197">
            <v>-67533463.140000001</v>
          </cell>
          <cell r="AF197">
            <v>22291.59</v>
          </cell>
          <cell r="AG197">
            <v>-250751.81</v>
          </cell>
          <cell r="AI197">
            <v>13230.14</v>
          </cell>
          <cell r="AJ197">
            <v>278494.89</v>
          </cell>
          <cell r="AK197">
            <v>580.84</v>
          </cell>
          <cell r="AN197">
            <v>41847</v>
          </cell>
          <cell r="AQ197">
            <v>1206</v>
          </cell>
          <cell r="AR197">
            <v>14571.9</v>
          </cell>
          <cell r="AU197">
            <v>-1037615.15</v>
          </cell>
          <cell r="AV197">
            <v>-163346.07999999999</v>
          </cell>
          <cell r="AW197">
            <v>192802544.91</v>
          </cell>
          <cell r="AX197">
            <v>564868.38</v>
          </cell>
          <cell r="AY197">
            <v>4347900.55</v>
          </cell>
          <cell r="AZ197">
            <v>4230898.71</v>
          </cell>
          <cell r="BA197">
            <v>176935.07</v>
          </cell>
          <cell r="BB197">
            <v>524188</v>
          </cell>
          <cell r="BD197">
            <v>-1992242.21</v>
          </cell>
          <cell r="BH197">
            <v>-141694.42000000001</v>
          </cell>
          <cell r="BI197">
            <v>-192313.88</v>
          </cell>
          <cell r="BJ197">
            <v>-780484.14</v>
          </cell>
          <cell r="BK197">
            <v>39182.61</v>
          </cell>
          <cell r="BL197">
            <v>686420.71</v>
          </cell>
          <cell r="BM197">
            <v>-274527.59999999998</v>
          </cell>
          <cell r="BN197">
            <v>-0.13</v>
          </cell>
          <cell r="BP197">
            <v>5345843.49</v>
          </cell>
          <cell r="BQ197">
            <v>441528.4</v>
          </cell>
          <cell r="BV197">
            <v>-17647065</v>
          </cell>
          <cell r="BZ197">
            <v>11962530</v>
          </cell>
          <cell r="CA197">
            <v>-16460433</v>
          </cell>
          <cell r="CB197">
            <v>2152765</v>
          </cell>
          <cell r="CC197" t="e">
            <v>#N/A</v>
          </cell>
          <cell r="CD197">
            <v>-0.19999999925494194</v>
          </cell>
          <cell r="CF197" t="e">
            <v>#N/A</v>
          </cell>
          <cell r="CG197" t="e">
            <v>#N/A</v>
          </cell>
          <cell r="CH197">
            <v>0</v>
          </cell>
          <cell r="CI197">
            <v>0</v>
          </cell>
          <cell r="CJ197">
            <v>-85684945.840000018</v>
          </cell>
          <cell r="CK197" t="e">
            <v>#N/A</v>
          </cell>
          <cell r="CL197" t="e">
            <v>#N/A</v>
          </cell>
        </row>
        <row r="198">
          <cell r="B198" t="str">
            <v>IQA02</v>
          </cell>
          <cell r="C198">
            <v>5332000</v>
          </cell>
          <cell r="E198">
            <v>730000</v>
          </cell>
          <cell r="F198">
            <v>581624706.60000002</v>
          </cell>
          <cell r="G198">
            <v>-15242</v>
          </cell>
          <cell r="H198">
            <v>3464</v>
          </cell>
          <cell r="J198">
            <v>434821</v>
          </cell>
          <cell r="K198">
            <v>-6681218.4900000002</v>
          </cell>
          <cell r="L198">
            <v>-270580.42</v>
          </cell>
          <cell r="M198">
            <v>-215123.16</v>
          </cell>
          <cell r="O198">
            <v>3750000</v>
          </cell>
          <cell r="P198">
            <v>3402175</v>
          </cell>
          <cell r="R198">
            <v>844165.36</v>
          </cell>
          <cell r="S198">
            <v>430246.28</v>
          </cell>
          <cell r="U198">
            <v>541160.82999999996</v>
          </cell>
          <cell r="V198">
            <v>26086385.449999999</v>
          </cell>
          <cell r="W198">
            <v>13591718</v>
          </cell>
          <cell r="X198">
            <v>-1169389.57</v>
          </cell>
          <cell r="Y198">
            <v>1547050.62</v>
          </cell>
          <cell r="AC198">
            <v>-65061600</v>
          </cell>
          <cell r="AD198">
            <v>206457817.50999999</v>
          </cell>
          <cell r="AE198">
            <v>18469927.109999999</v>
          </cell>
          <cell r="AF198">
            <v>22291.59</v>
          </cell>
          <cell r="AG198">
            <v>17692014.690000001</v>
          </cell>
          <cell r="AH198">
            <v>-1096.57</v>
          </cell>
          <cell r="AJ198">
            <v>-7975.82</v>
          </cell>
          <cell r="AK198">
            <v>-972981.69</v>
          </cell>
          <cell r="AL198">
            <v>14.88</v>
          </cell>
          <cell r="AM198">
            <v>-2094.4699999999998</v>
          </cell>
          <cell r="AP198">
            <v>-20807.89</v>
          </cell>
          <cell r="AT198">
            <v>-79739.009999999995</v>
          </cell>
          <cell r="AU198">
            <v>1016454.88</v>
          </cell>
          <cell r="AV198">
            <v>-31187.63</v>
          </cell>
          <cell r="AX198">
            <v>972981.69</v>
          </cell>
          <cell r="AY198">
            <v>-3717376.04</v>
          </cell>
          <cell r="AZ198">
            <v>19017</v>
          </cell>
          <cell r="BA198">
            <v>2318841.86</v>
          </cell>
          <cell r="BB198">
            <v>-631561.92000000004</v>
          </cell>
          <cell r="BD198">
            <v>492058.49</v>
          </cell>
          <cell r="BE198">
            <v>-338964.07</v>
          </cell>
          <cell r="BL198">
            <v>2809575.22</v>
          </cell>
          <cell r="BM198">
            <v>-4645.28</v>
          </cell>
          <cell r="BN198">
            <v>-9360.35</v>
          </cell>
          <cell r="BZ198">
            <v>-64626779</v>
          </cell>
          <cell r="CA198">
            <v>-64609985</v>
          </cell>
          <cell r="CB198">
            <v>581624706.60000002</v>
          </cell>
          <cell r="CC198" t="e">
            <v>#N/A</v>
          </cell>
          <cell r="CD198">
            <v>-46353621.560000002</v>
          </cell>
          <cell r="CF198" t="e">
            <v>#N/A</v>
          </cell>
          <cell r="CG198" t="e">
            <v>#N/A</v>
          </cell>
          <cell r="CH198">
            <v>26086385.449999999</v>
          </cell>
          <cell r="CI198">
            <v>3750000</v>
          </cell>
          <cell r="CJ198">
            <v>335537809.33999997</v>
          </cell>
          <cell r="CK198" t="e">
            <v>#N/A</v>
          </cell>
          <cell r="CL198" t="e">
            <v>#N/A</v>
          </cell>
        </row>
        <row r="199">
          <cell r="B199" t="str">
            <v>ISA02</v>
          </cell>
          <cell r="C199">
            <v>49987500</v>
          </cell>
          <cell r="D199">
            <v>0</v>
          </cell>
          <cell r="E199">
            <v>80000000</v>
          </cell>
          <cell r="F199">
            <v>743840807.52999997</v>
          </cell>
          <cell r="G199">
            <v>0</v>
          </cell>
          <cell r="H199">
            <v>-8.4110070019960403E-9</v>
          </cell>
          <cell r="I199">
            <v>-3166.83</v>
          </cell>
          <cell r="J199">
            <v>0</v>
          </cell>
          <cell r="K199">
            <v>0</v>
          </cell>
          <cell r="L199">
            <v>1.280568540096283E-9</v>
          </cell>
          <cell r="M199">
            <v>-4.2795727495104074E-7</v>
          </cell>
          <cell r="N199">
            <v>-2.1420419216156006E-8</v>
          </cell>
          <cell r="O199">
            <v>30000000</v>
          </cell>
          <cell r="P199">
            <v>0</v>
          </cell>
          <cell r="Q199">
            <v>0</v>
          </cell>
          <cell r="R199">
            <v>4.0890881791710854E-7</v>
          </cell>
          <cell r="S199">
            <v>0</v>
          </cell>
          <cell r="T199">
            <v>4.4237822294235229E-9</v>
          </cell>
          <cell r="U199">
            <v>-1.0430812835693359E-7</v>
          </cell>
          <cell r="V199">
            <v>208691083.59999999</v>
          </cell>
          <cell r="W199">
            <v>0</v>
          </cell>
          <cell r="X199">
            <v>2.2191670723259449E-10</v>
          </cell>
          <cell r="Y199">
            <v>2.0554580260068178E-10</v>
          </cell>
          <cell r="Z199">
            <v>0</v>
          </cell>
          <cell r="AA199">
            <v>0</v>
          </cell>
          <cell r="AB199">
            <v>1.4901161193847656E-8</v>
          </cell>
          <cell r="AC199">
            <v>1583687891</v>
          </cell>
          <cell r="AD199">
            <v>62166192.5</v>
          </cell>
          <cell r="AE199">
            <v>7.4505805969238281E-8</v>
          </cell>
          <cell r="AF199">
            <v>2.7231726562604308E-7</v>
          </cell>
          <cell r="AG199">
            <v>-1.7212005332112312E-7</v>
          </cell>
          <cell r="AH199">
            <v>-3.3993273973464966E-8</v>
          </cell>
          <cell r="AI199">
            <v>3.7997961044311523E-7</v>
          </cell>
          <cell r="AJ199">
            <v>-1.862645149230957E-7</v>
          </cell>
          <cell r="AK199">
            <v>2.3283064365386963E-10</v>
          </cell>
          <cell r="AL199">
            <v>1.4551915228366852E-11</v>
          </cell>
          <cell r="AM199">
            <v>9.3132257461547852E-10</v>
          </cell>
          <cell r="AN199">
            <v>-1.0686926543712616E-7</v>
          </cell>
          <cell r="AO199">
            <v>2.674619281606283E-8</v>
          </cell>
          <cell r="AP199">
            <v>1.1641532182693481E-10</v>
          </cell>
          <cell r="AQ199">
            <v>-3.9472070056945086E-9</v>
          </cell>
          <cell r="AR199">
            <v>1.8347066088608699E-8</v>
          </cell>
          <cell r="AS199">
            <v>3.8744474295526743E-8</v>
          </cell>
          <cell r="AT199">
            <v>-1.257285475730896E-7</v>
          </cell>
          <cell r="AU199">
            <v>1.4878969523124397E-7</v>
          </cell>
          <cell r="AV199">
            <v>0</v>
          </cell>
          <cell r="AW199">
            <v>-4.1424414121138398E-8</v>
          </cell>
          <cell r="AX199">
            <v>-1.8533319234848022E-7</v>
          </cell>
          <cell r="AY199">
            <v>-2.3283064365386963E-10</v>
          </cell>
          <cell r="AZ199">
            <v>7.6834112405776978E-9</v>
          </cell>
          <cell r="BA199">
            <v>0</v>
          </cell>
          <cell r="BB199">
            <v>1.0186340659856796E-10</v>
          </cell>
          <cell r="BC199">
            <v>4.4819898903369904E-9</v>
          </cell>
          <cell r="BD199">
            <v>2.3096800028099551E-9</v>
          </cell>
          <cell r="BE199">
            <v>9.3132257461547852E-10</v>
          </cell>
          <cell r="BF199">
            <v>-1.862645149230957E-9</v>
          </cell>
          <cell r="BG199">
            <v>9.3132257461547852E-10</v>
          </cell>
          <cell r="BH199">
            <v>0</v>
          </cell>
          <cell r="BI199">
            <v>4.6566128730773926E-10</v>
          </cell>
          <cell r="BJ199">
            <v>-1.862645149230957E-9</v>
          </cell>
          <cell r="BK199">
            <v>1.9099388737231493E-10</v>
          </cell>
          <cell r="BL199">
            <v>4.6566128730773926E-10</v>
          </cell>
          <cell r="BM199">
            <v>1.3969838619232178E-9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35294130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2731498245.3000002</v>
          </cell>
          <cell r="CA199">
            <v>0</v>
          </cell>
          <cell r="CB199">
            <v>2.6226043701171875E-6</v>
          </cell>
          <cell r="CC199" t="e">
            <v>#N/A</v>
          </cell>
          <cell r="CD199">
            <v>222210845.41</v>
          </cell>
          <cell r="CF199" t="e">
            <v>#N/A</v>
          </cell>
          <cell r="CG199" t="e">
            <v>#N/A</v>
          </cell>
          <cell r="CH199">
            <v>0</v>
          </cell>
          <cell r="CI199">
            <v>0</v>
          </cell>
          <cell r="CJ199">
            <v>0</v>
          </cell>
          <cell r="CK199" t="e">
            <v>#N/A</v>
          </cell>
          <cell r="CL199" t="e">
            <v>#N/A</v>
          </cell>
        </row>
        <row r="200">
          <cell r="B200" t="str">
            <v>Grand Total</v>
          </cell>
          <cell r="C200">
            <v>1.4901161193847656E-8</v>
          </cell>
          <cell r="D200">
            <v>0</v>
          </cell>
          <cell r="E200">
            <v>1.4901161193847656E-8</v>
          </cell>
          <cell r="F200">
            <v>-7.152557373046875E-7</v>
          </cell>
          <cell r="G200">
            <v>-2.1100277081131935E-9</v>
          </cell>
          <cell r="H200">
            <v>0</v>
          </cell>
          <cell r="I200">
            <v>-8.3364284364506602E-9</v>
          </cell>
          <cell r="J200">
            <v>4.6566128730773926E-10</v>
          </cell>
          <cell r="K200">
            <v>0</v>
          </cell>
          <cell r="L200">
            <v>2.9802322387695313E-8</v>
          </cell>
          <cell r="M200">
            <v>9.3132257461547852E-10</v>
          </cell>
          <cell r="N200">
            <v>3.0072442314121872E-8</v>
          </cell>
          <cell r="O200">
            <v>-7.4505805969238281E-8</v>
          </cell>
          <cell r="P200">
            <v>7.2047441790346056E-8</v>
          </cell>
          <cell r="Q200">
            <v>0</v>
          </cell>
          <cell r="R200">
            <v>0</v>
          </cell>
          <cell r="S200">
            <v>1.2281816452741623E-7</v>
          </cell>
          <cell r="T200">
            <v>0</v>
          </cell>
          <cell r="U200">
            <v>-1.862645149230957E-9</v>
          </cell>
          <cell r="V200">
            <v>-2.9802322387695313E-8</v>
          </cell>
          <cell r="W200">
            <v>2.3722623154753819E-7</v>
          </cell>
          <cell r="X200">
            <v>0</v>
          </cell>
          <cell r="Y200">
            <v>2.2191670723259449E-10</v>
          </cell>
          <cell r="Z200">
            <v>2.0554580260068178E-10</v>
          </cell>
          <cell r="AA200">
            <v>0</v>
          </cell>
          <cell r="AB200">
            <v>0</v>
          </cell>
          <cell r="AC200">
            <v>-4.76837158203125E-7</v>
          </cell>
          <cell r="AD200">
            <v>-2.9685907065868378E-7</v>
          </cell>
          <cell r="AE200">
            <v>-5.2512041293084621E-7</v>
          </cell>
          <cell r="AF200">
            <v>-1.5067053027451038E-7</v>
          </cell>
          <cell r="AG200">
            <v>-1.1384690878912807E-7</v>
          </cell>
          <cell r="AH200">
            <v>1.2479722499847412E-7</v>
          </cell>
          <cell r="AI200">
            <v>3.8146936276461929E-8</v>
          </cell>
          <cell r="AJ200">
            <v>-3.2642856240272522E-7</v>
          </cell>
          <cell r="AK200">
            <v>-1.3969838619232178E-9</v>
          </cell>
          <cell r="AL200">
            <v>0</v>
          </cell>
          <cell r="AM200">
            <v>1.862645149230957E-9</v>
          </cell>
          <cell r="AN200">
            <v>1.1071097105741501E-7</v>
          </cell>
          <cell r="AO200">
            <v>-7.7557160693686455E-9</v>
          </cell>
          <cell r="AP200">
            <v>-7.2759576141834259E-12</v>
          </cell>
          <cell r="AQ200">
            <v>1.0371195457992144E-7</v>
          </cell>
          <cell r="AR200">
            <v>6.5192580223083496E-9</v>
          </cell>
          <cell r="AS200">
            <v>1.1032816473743878E-6</v>
          </cell>
          <cell r="AT200">
            <v>-4.7011781134642661E-8</v>
          </cell>
          <cell r="AU200">
            <v>5.5879354476928711E-7</v>
          </cell>
          <cell r="AV200">
            <v>0</v>
          </cell>
          <cell r="AW200">
            <v>-2.3283064365386963E-10</v>
          </cell>
          <cell r="AX200">
            <v>-4.7497451305389404E-8</v>
          </cell>
          <cell r="AY200">
            <v>-1.7462298274040222E-9</v>
          </cell>
          <cell r="AZ200">
            <v>9.0221874415874481E-10</v>
          </cell>
          <cell r="BA200">
            <v>1.127773430198431E-10</v>
          </cell>
          <cell r="BB200">
            <v>0</v>
          </cell>
          <cell r="BC200">
            <v>0</v>
          </cell>
          <cell r="BD200">
            <v>-1.3969838619232178E-9</v>
          </cell>
          <cell r="BE200">
            <v>5.8207660913467407E-11</v>
          </cell>
          <cell r="BF200">
            <v>-3.4924596548080444E-10</v>
          </cell>
          <cell r="BG200">
            <v>2.9103830456733704E-10</v>
          </cell>
          <cell r="BH200">
            <v>1.1641532182693481E-9</v>
          </cell>
          <cell r="BI200">
            <v>-1.8044454819232669E-11</v>
          </cell>
          <cell r="BJ200">
            <v>1.3364456208364572E-9</v>
          </cell>
          <cell r="BK200">
            <v>1.4551915228366852E-9</v>
          </cell>
          <cell r="BL200">
            <v>-1.043081288010228E-9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1.1641532182693481E-10</v>
          </cell>
          <cell r="BU200">
            <v>0</v>
          </cell>
          <cell r="BV200">
            <v>0</v>
          </cell>
          <cell r="BW200">
            <v>4.3698378249246161E-13</v>
          </cell>
          <cell r="BX200">
            <v>0</v>
          </cell>
          <cell r="BY200">
            <v>-8.6736173798840355E-18</v>
          </cell>
          <cell r="BZ200">
            <v>-8.58306884765625E-6</v>
          </cell>
          <cell r="CA200">
            <v>4.76837158203125E-6</v>
          </cell>
          <cell r="CB200">
            <v>10921725</v>
          </cell>
          <cell r="CC200" t="e">
            <v>#N/A</v>
          </cell>
          <cell r="CD200">
            <v>-4638588.79</v>
          </cell>
          <cell r="CF200" t="e">
            <v>#N/A</v>
          </cell>
          <cell r="CG200" t="e">
            <v>#N/A</v>
          </cell>
          <cell r="CH200">
            <v>0</v>
          </cell>
          <cell r="CI200">
            <v>0</v>
          </cell>
          <cell r="CJ200">
            <v>10921725</v>
          </cell>
          <cell r="CK200" t="e">
            <v>#N/A</v>
          </cell>
          <cell r="CL200" t="e">
            <v>#N/A</v>
          </cell>
        </row>
        <row r="220">
          <cell r="B220" t="str">
            <v>IKB01</v>
          </cell>
          <cell r="C220">
            <v>-5798302.0099999998</v>
          </cell>
          <cell r="E220">
            <v>48610.44</v>
          </cell>
          <cell r="F220">
            <v>-1607753.25</v>
          </cell>
          <cell r="G220">
            <v>-720877.26</v>
          </cell>
          <cell r="I220">
            <v>-5879.74</v>
          </cell>
          <cell r="J220">
            <v>-176410</v>
          </cell>
          <cell r="L220">
            <v>-13696145.039999999</v>
          </cell>
          <cell r="O220">
            <v>719133.23</v>
          </cell>
          <cell r="P220">
            <v>31825170</v>
          </cell>
          <cell r="Q220">
            <v>-67271.22</v>
          </cell>
          <cell r="R220">
            <v>5206379.13</v>
          </cell>
          <cell r="U220">
            <v>-1438266.35</v>
          </cell>
          <cell r="W220">
            <v>215477634.88</v>
          </cell>
          <cell r="X220">
            <v>-6335616.6900000004</v>
          </cell>
          <cell r="Y220">
            <v>771497.21</v>
          </cell>
          <cell r="AD220">
            <v>1628325</v>
          </cell>
          <cell r="AE220">
            <v>-5807498.6200000001</v>
          </cell>
          <cell r="AF220">
            <v>-21199889.989999998</v>
          </cell>
          <cell r="AG220">
            <v>191467252.13999999</v>
          </cell>
          <cell r="AR220">
            <v>-6222.28</v>
          </cell>
          <cell r="AV220">
            <v>-100130.48</v>
          </cell>
          <cell r="AX220">
            <v>-6308331.2699999996</v>
          </cell>
          <cell r="BA220">
            <v>-32488480.559999999</v>
          </cell>
          <cell r="BB220">
            <v>-1547143</v>
          </cell>
          <cell r="BD220">
            <v>295605.11</v>
          </cell>
          <cell r="BF220">
            <v>-63157.29</v>
          </cell>
          <cell r="BG220">
            <v>-7182.22</v>
          </cell>
          <cell r="BL220">
            <v>-2801.84</v>
          </cell>
          <cell r="BM220">
            <v>-4574409.3</v>
          </cell>
          <cell r="BN220">
            <v>-1550420.73</v>
          </cell>
          <cell r="BO220">
            <v>-3693.15</v>
          </cell>
          <cell r="BP220">
            <v>-696110.83</v>
          </cell>
          <cell r="BY220">
            <v>41176485</v>
          </cell>
          <cell r="CG220">
            <v>1450787360.6000001</v>
          </cell>
          <cell r="CH220">
            <v>-5807498.6200000001</v>
          </cell>
          <cell r="CI220">
            <v>-92338882.010000005</v>
          </cell>
          <cell r="CJ220">
            <v>-5807498.6200000001</v>
          </cell>
          <cell r="CK220">
            <v>-62369330.700000003</v>
          </cell>
          <cell r="CL220">
            <v>186376395.49999997</v>
          </cell>
        </row>
        <row r="221">
          <cell r="B221" t="str">
            <v>IKC01</v>
          </cell>
          <cell r="C221">
            <v>135402.62</v>
          </cell>
          <cell r="D221" t="str">
            <v>A103</v>
          </cell>
          <cell r="E221" t="str">
            <v>A200</v>
          </cell>
          <cell r="F221">
            <v>1112.1300000000001</v>
          </cell>
          <cell r="G221">
            <v>1059.79</v>
          </cell>
          <cell r="H221" t="str">
            <v>AA03</v>
          </cell>
          <cell r="I221">
            <v>5023.7700000000004</v>
          </cell>
          <cell r="J221" t="str">
            <v>AM02</v>
          </cell>
          <cell r="K221" t="str">
            <v>C001</v>
          </cell>
          <cell r="L221">
            <v>641837</v>
          </cell>
          <cell r="M221">
            <v>-576606.11</v>
          </cell>
          <cell r="N221" t="str">
            <v>J002</v>
          </cell>
          <cell r="O221">
            <v>-76149.119999999995</v>
          </cell>
          <cell r="P221" t="str">
            <v>L002</v>
          </cell>
          <cell r="Q221">
            <v>9308462.7200000007</v>
          </cell>
          <cell r="R221">
            <v>7144524.8399999999</v>
          </cell>
          <cell r="S221" t="str">
            <v>M001</v>
          </cell>
          <cell r="T221" t="str">
            <v>M100</v>
          </cell>
          <cell r="U221">
            <v>152298.20000000001</v>
          </cell>
          <cell r="V221" t="str">
            <v>P001</v>
          </cell>
          <cell r="W221">
            <v>1153212.18</v>
          </cell>
          <cell r="X221">
            <v>12434222.01</v>
          </cell>
          <cell r="Y221">
            <v>21556220.059999999</v>
          </cell>
          <cell r="Z221" t="str">
            <v>P005</v>
          </cell>
          <cell r="AA221" t="str">
            <v>P400</v>
          </cell>
          <cell r="AB221" t="str">
            <v>Q001</v>
          </cell>
          <cell r="AC221" t="str">
            <v>Q002</v>
          </cell>
          <cell r="AD221">
            <v>-84207219</v>
          </cell>
          <cell r="AE221">
            <v>33502834.640000001</v>
          </cell>
          <cell r="AF221">
            <v>145531686.81</v>
          </cell>
          <cell r="AG221">
            <v>-28700744.899999999</v>
          </cell>
          <cell r="AH221" t="str">
            <v>R006</v>
          </cell>
          <cell r="AI221" t="str">
            <v>R007</v>
          </cell>
          <cell r="AJ221" t="str">
            <v>R008</v>
          </cell>
          <cell r="AK221">
            <v>0</v>
          </cell>
          <cell r="AL221" t="str">
            <v>R010</v>
          </cell>
          <cell r="AM221" t="str">
            <v>R011</v>
          </cell>
          <cell r="AN221" t="str">
            <v>R012</v>
          </cell>
          <cell r="AO221" t="str">
            <v>R013</v>
          </cell>
          <cell r="AP221" t="str">
            <v>R014</v>
          </cell>
          <cell r="AQ221" t="str">
            <v>R015</v>
          </cell>
          <cell r="AR221">
            <v>3481.99</v>
          </cell>
          <cell r="AS221" t="str">
            <v>R017</v>
          </cell>
          <cell r="AT221" t="str">
            <v>R018</v>
          </cell>
          <cell r="AU221" t="str">
            <v>R020</v>
          </cell>
          <cell r="AV221">
            <v>26927669.129999999</v>
          </cell>
          <cell r="AW221" t="str">
            <v>R030</v>
          </cell>
          <cell r="AX221" t="str">
            <v>R042</v>
          </cell>
          <cell r="AY221" t="str">
            <v>R100</v>
          </cell>
          <cell r="AZ221">
            <v>1385.66</v>
          </cell>
          <cell r="BA221">
            <v>308.08999999999997</v>
          </cell>
          <cell r="BB221" t="str">
            <v>R152</v>
          </cell>
          <cell r="BC221" t="str">
            <v>R153</v>
          </cell>
          <cell r="BD221">
            <v>865700.39</v>
          </cell>
          <cell r="BE221" t="str">
            <v>R210</v>
          </cell>
          <cell r="BF221">
            <v>1459982.15</v>
          </cell>
          <cell r="BG221">
            <v>237821</v>
          </cell>
          <cell r="BH221" t="str">
            <v>R213</v>
          </cell>
          <cell r="BI221" t="str">
            <v>R214</v>
          </cell>
          <cell r="BJ221" t="str">
            <v>R260</v>
          </cell>
          <cell r="BK221" t="str">
            <v>R301</v>
          </cell>
          <cell r="BL221">
            <v>-2801.84</v>
          </cell>
          <cell r="BM221">
            <v>-4574409.3</v>
          </cell>
          <cell r="BN221">
            <v>-685543.04</v>
          </cell>
          <cell r="BO221">
            <v>96511.16</v>
          </cell>
          <cell r="BP221">
            <v>-696110.83</v>
          </cell>
          <cell r="BQ221" t="str">
            <v>R403</v>
          </cell>
          <cell r="BR221" t="str">
            <v>R404</v>
          </cell>
          <cell r="BS221" t="str">
            <v>R405</v>
          </cell>
          <cell r="BT221" t="str">
            <v>R406</v>
          </cell>
          <cell r="BU221" t="str">
            <v>R407</v>
          </cell>
          <cell r="BV221" t="str">
            <v>R408</v>
          </cell>
          <cell r="BW221" t="str">
            <v>R409</v>
          </cell>
          <cell r="BX221" t="str">
            <v>R410</v>
          </cell>
          <cell r="BY221" t="str">
            <v>R411</v>
          </cell>
          <cell r="BZ221" t="str">
            <v>R500</v>
          </cell>
          <cell r="CA221" t="str">
            <v>R503</v>
          </cell>
          <cell r="CB221" t="str">
            <v>Grand Total</v>
          </cell>
          <cell r="CC221">
            <v>0</v>
          </cell>
          <cell r="CD221">
            <v>0</v>
          </cell>
          <cell r="CE221">
            <v>0</v>
          </cell>
          <cell r="CF221" t="str">
            <v>RPM</v>
          </cell>
          <cell r="CG221" t="str">
            <v>RPM2</v>
          </cell>
          <cell r="CH221" t="str">
            <v>PPL</v>
          </cell>
          <cell r="CI221">
            <v>194420970.88</v>
          </cell>
          <cell r="CJ221" t="str">
            <v>SA</v>
          </cell>
          <cell r="CK221">
            <v>172540711.60999998</v>
          </cell>
          <cell r="CL221">
            <v>0</v>
          </cell>
        </row>
        <row r="222">
          <cell r="B222" t="str">
            <v>IKC04</v>
          </cell>
          <cell r="C222">
            <v>4892066.3499999996</v>
          </cell>
          <cell r="D222">
            <v>0</v>
          </cell>
          <cell r="E222">
            <v>0</v>
          </cell>
          <cell r="F222">
            <v>689800</v>
          </cell>
          <cell r="G222">
            <v>0</v>
          </cell>
          <cell r="H222">
            <v>0</v>
          </cell>
          <cell r="I222">
            <v>-1.7280399333685637E-8</v>
          </cell>
          <cell r="J222">
            <v>-4.6566128730773926E-10</v>
          </cell>
          <cell r="K222">
            <v>0</v>
          </cell>
          <cell r="L222">
            <v>20000000</v>
          </cell>
          <cell r="M222">
            <v>1.1641532182693481E-9</v>
          </cell>
          <cell r="N222">
            <v>-7.206108421087265E-8</v>
          </cell>
          <cell r="O222">
            <v>0</v>
          </cell>
          <cell r="P222">
            <v>301287.38</v>
          </cell>
          <cell r="Q222">
            <v>-364591.85</v>
          </cell>
          <cell r="R222">
            <v>7144524.8399999999</v>
          </cell>
          <cell r="S222">
            <v>0</v>
          </cell>
          <cell r="T222">
            <v>1.46450474858284E-7</v>
          </cell>
          <cell r="U222">
            <v>0</v>
          </cell>
          <cell r="V222">
            <v>4.6566128730773926E-10</v>
          </cell>
          <cell r="W222">
            <v>1.4901161193847656E-7</v>
          </cell>
          <cell r="X222">
            <v>-702620.25</v>
          </cell>
          <cell r="Y222">
            <v>21556220.059999999</v>
          </cell>
          <cell r="Z222">
            <v>2.2191670723259449E-10</v>
          </cell>
          <cell r="AA222">
            <v>2.0554580260068178E-10</v>
          </cell>
          <cell r="AB222">
            <v>0</v>
          </cell>
          <cell r="AC222">
            <v>8612115.6999999993</v>
          </cell>
          <cell r="AD222">
            <v>-84207219</v>
          </cell>
          <cell r="AE222">
            <v>33502834.640000001</v>
          </cell>
          <cell r="AF222">
            <v>-7572900.54</v>
          </cell>
          <cell r="AG222">
            <v>9899904.6400000006</v>
          </cell>
          <cell r="AH222">
            <v>-602574.74</v>
          </cell>
          <cell r="AI222">
            <v>4.613393684849143E-7</v>
          </cell>
          <cell r="AJ222">
            <v>7.1711838245391846E-8</v>
          </cell>
          <cell r="AK222">
            <v>-3.8146964698171359E-8</v>
          </cell>
          <cell r="AL222">
            <v>-6.7472501541487873E-7</v>
          </cell>
          <cell r="AM222">
            <v>-3.7252902984619141E-9</v>
          </cell>
          <cell r="AN222">
            <v>0</v>
          </cell>
          <cell r="AO222">
            <v>0</v>
          </cell>
          <cell r="AP222">
            <v>1.2153759598731995E-7</v>
          </cell>
          <cell r="AQ222">
            <v>-2.1457253751577809E-8</v>
          </cell>
          <cell r="AR222">
            <v>2.3283064365386963E-10</v>
          </cell>
          <cell r="AS222">
            <v>-2.5465851649641991E-10</v>
          </cell>
          <cell r="AT222">
            <v>-4.9918753575184382E-9</v>
          </cell>
          <cell r="AU222">
            <v>5.029141902923584E-8</v>
          </cell>
          <cell r="AV222">
            <v>-6.7986547946929932E-8</v>
          </cell>
          <cell r="AW222">
            <v>-1.0910443961620331E-6</v>
          </cell>
          <cell r="AX222">
            <v>3.8358848562791703E-10</v>
          </cell>
          <cell r="AY222">
            <v>6.1031641962472349E-9</v>
          </cell>
          <cell r="AZ222">
            <v>3.0547380447387695E-6</v>
          </cell>
          <cell r="BA222">
            <v>0</v>
          </cell>
          <cell r="BB222">
            <v>0</v>
          </cell>
          <cell r="BC222">
            <v>-7.2177499532699585E-9</v>
          </cell>
          <cell r="BD222">
            <v>412773.94</v>
          </cell>
          <cell r="BE222">
            <v>1.1990778148174286E-8</v>
          </cell>
          <cell r="BF222">
            <v>-140523.15</v>
          </cell>
          <cell r="BG222">
            <v>2111070.2000000002</v>
          </cell>
          <cell r="BH222">
            <v>-1.0040821507573128E-9</v>
          </cell>
          <cell r="BI222">
            <v>-7.5669959187507629E-10</v>
          </cell>
          <cell r="BJ222">
            <v>1.4551915228366852E-9</v>
          </cell>
          <cell r="BK222">
            <v>-1.3969838619232178E-9</v>
          </cell>
          <cell r="BL222">
            <v>0</v>
          </cell>
          <cell r="BM222">
            <v>-2.7939677238464355E-9</v>
          </cell>
          <cell r="BN222">
            <v>-3.092281986027956E-11</v>
          </cell>
          <cell r="BO222">
            <v>-1.862645149230957E-9</v>
          </cell>
          <cell r="BP222">
            <v>-2.3283064365386963E-9</v>
          </cell>
          <cell r="BQ222">
            <v>0</v>
          </cell>
          <cell r="BR222">
            <v>0</v>
          </cell>
          <cell r="BS222">
            <v>2.3283064365386963E-10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8612115.6999999993</v>
          </cell>
          <cell r="CA222">
            <v>11907476.210000001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-8941400</v>
          </cell>
          <cell r="CJ222">
            <v>0</v>
          </cell>
          <cell r="CK222">
            <v>-7874187.9000000004</v>
          </cell>
          <cell r="CL222">
            <v>9899904.6400000006</v>
          </cell>
        </row>
        <row r="223">
          <cell r="B223" t="str">
            <v>IKC05</v>
          </cell>
          <cell r="C223">
            <v>18859000</v>
          </cell>
          <cell r="D223" t="str">
            <v>A103</v>
          </cell>
          <cell r="E223" t="str">
            <v>A200</v>
          </cell>
          <cell r="F223">
            <v>2382000</v>
          </cell>
          <cell r="G223">
            <v>407172.65</v>
          </cell>
          <cell r="H223" t="str">
            <v>AM01</v>
          </cell>
          <cell r="I223">
            <v>3464</v>
          </cell>
          <cell r="J223" t="str">
            <v>C001</v>
          </cell>
          <cell r="K223">
            <v>47947412.130000003</v>
          </cell>
          <cell r="L223">
            <v>417456.51</v>
          </cell>
          <cell r="M223">
            <v>-678821.28</v>
          </cell>
          <cell r="N223">
            <v>-934600</v>
          </cell>
          <cell r="O223">
            <v>-323031.73</v>
          </cell>
          <cell r="P223">
            <v>-560742.40000000002</v>
          </cell>
          <cell r="Q223">
            <v>798748.51</v>
          </cell>
          <cell r="R223" t="str">
            <v>L100</v>
          </cell>
          <cell r="S223" t="str">
            <v>M001</v>
          </cell>
          <cell r="T223" t="str">
            <v>M100</v>
          </cell>
          <cell r="U223">
            <v>646063.41</v>
          </cell>
          <cell r="V223">
            <v>4336792.8</v>
          </cell>
          <cell r="W223">
            <v>1465623.07</v>
          </cell>
          <cell r="X223">
            <v>1029778.89</v>
          </cell>
          <cell r="Y223">
            <v>6003429</v>
          </cell>
          <cell r="Z223" t="str">
            <v>P005</v>
          </cell>
          <cell r="AA223">
            <v>7021000</v>
          </cell>
          <cell r="AB223" t="str">
            <v>Q001</v>
          </cell>
          <cell r="AC223">
            <v>45116386.039999999</v>
          </cell>
          <cell r="AD223">
            <v>-2565675</v>
          </cell>
          <cell r="AE223">
            <v>-1039522.74</v>
          </cell>
          <cell r="AF223">
            <v>24492774.390000001</v>
          </cell>
          <cell r="AG223">
            <v>9899904.6400000006</v>
          </cell>
          <cell r="AH223">
            <v>1121484.8</v>
          </cell>
          <cell r="AI223">
            <v>918050038.80999994</v>
          </cell>
          <cell r="AJ223">
            <v>2583496444.9099998</v>
          </cell>
          <cell r="AK223" t="str">
            <v>R009</v>
          </cell>
          <cell r="AL223">
            <v>2242534.5299999998</v>
          </cell>
          <cell r="AM223" t="str">
            <v>R011</v>
          </cell>
          <cell r="AN223" t="str">
            <v>R012</v>
          </cell>
          <cell r="AO223" t="str">
            <v>R013</v>
          </cell>
          <cell r="AP223" t="str">
            <v>R014</v>
          </cell>
          <cell r="AQ223" t="str">
            <v>R015</v>
          </cell>
          <cell r="AR223" t="str">
            <v>R016</v>
          </cell>
          <cell r="AS223" t="str">
            <v>R017</v>
          </cell>
          <cell r="AT223" t="str">
            <v>R018</v>
          </cell>
          <cell r="AU223">
            <v>0</v>
          </cell>
          <cell r="AV223" t="str">
            <v>R020</v>
          </cell>
          <cell r="AW223" t="str">
            <v>R022</v>
          </cell>
          <cell r="AX223">
            <v>69626.570000000007</v>
          </cell>
          <cell r="AY223" t="str">
            <v>R030</v>
          </cell>
          <cell r="AZ223" t="str">
            <v>R031</v>
          </cell>
          <cell r="BA223">
            <v>18072661.879999999</v>
          </cell>
          <cell r="BB223" t="str">
            <v>R100</v>
          </cell>
          <cell r="BC223" t="str">
            <v>R150</v>
          </cell>
          <cell r="BD223">
            <v>5039982.45</v>
          </cell>
          <cell r="BE223" t="str">
            <v>R152</v>
          </cell>
          <cell r="BF223">
            <v>3422285.35</v>
          </cell>
          <cell r="BG223">
            <v>842670</v>
          </cell>
          <cell r="BH223">
            <v>167369.53</v>
          </cell>
          <cell r="BI223" t="str">
            <v>R212</v>
          </cell>
          <cell r="BJ223" t="str">
            <v>R213</v>
          </cell>
          <cell r="BK223" t="str">
            <v>R214</v>
          </cell>
          <cell r="BL223" t="str">
            <v>R260</v>
          </cell>
          <cell r="BM223">
            <v>1</v>
          </cell>
          <cell r="BN223">
            <v>1330444</v>
          </cell>
          <cell r="BO223">
            <v>726181</v>
          </cell>
          <cell r="BP223">
            <v>5469</v>
          </cell>
          <cell r="BQ223">
            <v>2222052</v>
          </cell>
          <cell r="BR223" t="str">
            <v>R401</v>
          </cell>
          <cell r="BS223" t="str">
            <v>R403</v>
          </cell>
          <cell r="BT223">
            <v>680926</v>
          </cell>
          <cell r="BU223">
            <v>195555</v>
          </cell>
          <cell r="BV223">
            <v>40345</v>
          </cell>
          <cell r="BW223">
            <v>32586.5</v>
          </cell>
          <cell r="BX223" t="str">
            <v>R408</v>
          </cell>
          <cell r="BY223" t="str">
            <v>R409</v>
          </cell>
          <cell r="BZ223">
            <v>11161804792.9</v>
          </cell>
          <cell r="CA223" t="str">
            <v>R411</v>
          </cell>
          <cell r="CB223">
            <v>0</v>
          </cell>
          <cell r="CC223" t="str">
            <v>R503</v>
          </cell>
          <cell r="CD223" t="str">
            <v>Grand Total</v>
          </cell>
          <cell r="CE223" t="str">
            <v>R500</v>
          </cell>
          <cell r="CF223">
            <v>0</v>
          </cell>
          <cell r="CG223">
            <v>0</v>
          </cell>
          <cell r="CH223">
            <v>0</v>
          </cell>
          <cell r="CI223">
            <v>27622532.380000003</v>
          </cell>
          <cell r="CJ223">
            <v>0</v>
          </cell>
          <cell r="CK223">
            <v>25376548.469999999</v>
          </cell>
          <cell r="CL223">
            <v>18072661.879999999</v>
          </cell>
        </row>
        <row r="224">
          <cell r="B224" t="str">
            <v>IKF01</v>
          </cell>
          <cell r="C224">
            <v>2171853.75</v>
          </cell>
          <cell r="D224">
            <v>0</v>
          </cell>
          <cell r="E224">
            <v>-3.4924596548080444E-10</v>
          </cell>
          <cell r="F224">
            <v>810800</v>
          </cell>
          <cell r="G224">
            <v>0</v>
          </cell>
          <cell r="H224">
            <v>0</v>
          </cell>
          <cell r="I224">
            <v>3464</v>
          </cell>
          <cell r="J224">
            <v>0</v>
          </cell>
          <cell r="K224">
            <v>0</v>
          </cell>
          <cell r="L224">
            <v>-210293368</v>
          </cell>
          <cell r="M224">
            <v>-678821.28</v>
          </cell>
          <cell r="N224">
            <v>0</v>
          </cell>
          <cell r="O224">
            <v>1.4901161193847656E-8</v>
          </cell>
          <cell r="P224">
            <v>-1.3993121683597565E-7</v>
          </cell>
          <cell r="Q224">
            <v>3978146.25</v>
          </cell>
          <cell r="R224">
            <v>-8.3819031715393066E-8</v>
          </cell>
          <cell r="S224">
            <v>0</v>
          </cell>
          <cell r="T224">
            <v>0</v>
          </cell>
          <cell r="U224">
            <v>-1.3827229849994183E-7</v>
          </cell>
          <cell r="V224">
            <v>0</v>
          </cell>
          <cell r="W224">
            <v>1465623.07</v>
          </cell>
          <cell r="X224">
            <v>39515755.829999998</v>
          </cell>
          <cell r="Y224">
            <v>-1.1920928955078125E-7</v>
          </cell>
          <cell r="Z224">
            <v>0</v>
          </cell>
          <cell r="AA224">
            <v>-184951107</v>
          </cell>
          <cell r="AB224">
            <v>-199400412</v>
          </cell>
          <cell r="AC224">
            <v>0</v>
          </cell>
          <cell r="AD224">
            <v>-99519075</v>
          </cell>
          <cell r="AE224">
            <v>36512820.850000001</v>
          </cell>
          <cell r="AF224">
            <v>188611191.77000001</v>
          </cell>
          <cell r="AG224">
            <v>-9061830.3499999996</v>
          </cell>
          <cell r="AH224">
            <v>3.6030542105436325E-8</v>
          </cell>
          <cell r="AI224">
            <v>1.4541728887706995E-7</v>
          </cell>
          <cell r="AJ224">
            <v>-1.3008684618398547E-7</v>
          </cell>
          <cell r="AK224">
            <v>2.4726614356040955E-7</v>
          </cell>
          <cell r="AL224">
            <v>2.8684735298156738E-7</v>
          </cell>
          <cell r="AM224">
            <v>-1.7577409749947037E-6</v>
          </cell>
          <cell r="AN224">
            <v>8.149072527885437E-10</v>
          </cell>
          <cell r="AO224">
            <v>0</v>
          </cell>
          <cell r="AP224">
            <v>-9.3132257461547852E-10</v>
          </cell>
          <cell r="AQ224">
            <v>-2.8510112315416336E-7</v>
          </cell>
          <cell r="AR224">
            <v>1.340367816737853E-9</v>
          </cell>
          <cell r="AS224">
            <v>-1.7280399333685637E-10</v>
          </cell>
          <cell r="AT224">
            <v>210293366.65000001</v>
          </cell>
          <cell r="AU224">
            <v>1.862645149230957E-9</v>
          </cell>
          <cell r="AV224">
            <v>-8.3353370428085327E-8</v>
          </cell>
          <cell r="AW224">
            <v>1.909211277961731E-8</v>
          </cell>
          <cell r="AX224">
            <v>4.9323716666549444E-8</v>
          </cell>
          <cell r="AY224">
            <v>8.3236972869826786E-11</v>
          </cell>
          <cell r="AZ224">
            <v>-3.1038325687404722E-8</v>
          </cell>
          <cell r="BA224">
            <v>18072661.879999999</v>
          </cell>
          <cell r="BB224">
            <v>0</v>
          </cell>
          <cell r="BC224">
            <v>0</v>
          </cell>
          <cell r="BD224">
            <v>328412.84999999998</v>
          </cell>
          <cell r="BE224">
            <v>0</v>
          </cell>
          <cell r="BF224">
            <v>-299888.42</v>
          </cell>
          <cell r="BG224">
            <v>333565.87</v>
          </cell>
          <cell r="BH224">
            <v>167369.53</v>
          </cell>
          <cell r="BI224">
            <v>4.0745362639427185E-10</v>
          </cell>
          <cell r="BJ224">
            <v>0</v>
          </cell>
          <cell r="BK224">
            <v>1.0477378964424133E-9</v>
          </cell>
          <cell r="BL224">
            <v>-4.6566128730773926E-10</v>
          </cell>
          <cell r="BM224">
            <v>4.6566128730773926E-10</v>
          </cell>
          <cell r="BN224">
            <v>5.8207660913467407E-10</v>
          </cell>
          <cell r="BO224">
            <v>-2.2737367544323206E-12</v>
          </cell>
          <cell r="BP224">
            <v>-5.7276494658253796E-10</v>
          </cell>
          <cell r="BQ224">
            <v>-9.3132257461547852E-10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-199400413.34999999</v>
          </cell>
          <cell r="CA224">
            <v>-187840968</v>
          </cell>
          <cell r="CB224">
            <v>11907476.210000001</v>
          </cell>
          <cell r="CC224">
            <v>0</v>
          </cell>
          <cell r="CD224">
            <v>-27450990</v>
          </cell>
          <cell r="CE224">
            <v>0</v>
          </cell>
          <cell r="CF224">
            <v>11907476.210000001</v>
          </cell>
          <cell r="CG224">
            <v>11907476.210000001</v>
          </cell>
          <cell r="CH224">
            <v>0</v>
          </cell>
          <cell r="CI224">
            <v>-80353785.310000002</v>
          </cell>
          <cell r="CJ224">
            <v>11907476.210000001</v>
          </cell>
          <cell r="CK224">
            <v>0</v>
          </cell>
          <cell r="CL224">
            <v>0.5</v>
          </cell>
        </row>
        <row r="225">
          <cell r="B225" t="str">
            <v>ILA01</v>
          </cell>
          <cell r="C225">
            <v>2171853.75</v>
          </cell>
          <cell r="F225">
            <v>-2027955.52</v>
          </cell>
          <cell r="G225">
            <v>0</v>
          </cell>
          <cell r="I225">
            <v>0</v>
          </cell>
          <cell r="J225">
            <v>-9951.36</v>
          </cell>
          <cell r="K225">
            <v>-221628</v>
          </cell>
          <cell r="L225">
            <v>-43189576.219999999</v>
          </cell>
          <cell r="M225">
            <v>-4035426.84</v>
          </cell>
          <cell r="N225">
            <v>-926541349.58000004</v>
          </cell>
          <cell r="O225">
            <v>40000000</v>
          </cell>
          <cell r="P225">
            <v>878835.85</v>
          </cell>
          <cell r="Q225">
            <v>3978146.25</v>
          </cell>
          <cell r="R225">
            <v>-322514.48</v>
          </cell>
          <cell r="S225">
            <v>1853082699.1900001</v>
          </cell>
          <cell r="T225">
            <v>2225746250.77</v>
          </cell>
          <cell r="V225">
            <v>4336792.8</v>
          </cell>
          <cell r="W225">
            <v>1675795570.96</v>
          </cell>
          <cell r="X225">
            <v>43034704.369999997</v>
          </cell>
          <cell r="Y225">
            <v>-8031382.9100000001</v>
          </cell>
          <cell r="Z225">
            <v>0</v>
          </cell>
          <cell r="AA225">
            <v>7021000</v>
          </cell>
          <cell r="AB225">
            <v>7021000</v>
          </cell>
          <cell r="AC225">
            <v>126174125</v>
          </cell>
          <cell r="AD225">
            <v>-173391663</v>
          </cell>
          <cell r="AE225">
            <v>36512820.850000001</v>
          </cell>
          <cell r="AF225">
            <v>152676860</v>
          </cell>
          <cell r="AG225">
            <v>-37142853.600000001</v>
          </cell>
          <cell r="AH225">
            <v>2742727848.98</v>
          </cell>
          <cell r="AI225">
            <v>410529240.73000002</v>
          </cell>
          <cell r="AJ225">
            <v>1571131816.55</v>
          </cell>
          <cell r="AK225">
            <v>3633287708.2399998</v>
          </cell>
          <cell r="AL225">
            <v>4863105779.3800001</v>
          </cell>
          <cell r="AM225">
            <v>2242534.5299999998</v>
          </cell>
          <cell r="AN225">
            <v>2242534.5299999998</v>
          </cell>
          <cell r="AO225">
            <v>1177753651.22</v>
          </cell>
          <cell r="AP225">
            <v>1393330761.48</v>
          </cell>
          <cell r="AS225">
            <v>2390619.0099999998</v>
          </cell>
          <cell r="AT225">
            <v>129552392.54000001</v>
          </cell>
          <cell r="AU225">
            <v>570875471.41999996</v>
          </cell>
          <cell r="AV225">
            <v>-125980.01</v>
          </cell>
          <cell r="AX225">
            <v>146554653.47999999</v>
          </cell>
          <cell r="AY225">
            <v>146554653.47999999</v>
          </cell>
          <cell r="BA225">
            <v>96681843.219999999</v>
          </cell>
          <cell r="BB225">
            <v>-1831129</v>
          </cell>
          <cell r="BD225">
            <v>69626.570000000007</v>
          </cell>
          <cell r="BE225">
            <v>-4199057.87</v>
          </cell>
          <cell r="BI225">
            <v>-1808204.47</v>
          </cell>
          <cell r="BJ225">
            <v>-252717.68</v>
          </cell>
          <cell r="BO225">
            <v>1</v>
          </cell>
          <cell r="BP225">
            <v>1330444</v>
          </cell>
          <cell r="BQ225">
            <v>-2059547.51</v>
          </cell>
          <cell r="BR225">
            <v>-6281.52</v>
          </cell>
          <cell r="BS225">
            <v>-9309.9</v>
          </cell>
          <cell r="BU225">
            <v>1330444</v>
          </cell>
          <cell r="BV225">
            <v>680926</v>
          </cell>
          <cell r="BW225">
            <v>195555</v>
          </cell>
          <cell r="BX225">
            <v>40345</v>
          </cell>
          <cell r="BY225">
            <v>32586.5</v>
          </cell>
          <cell r="BZ225">
            <v>85873894.730000004</v>
          </cell>
          <cell r="CA225">
            <v>9803925</v>
          </cell>
          <cell r="CB225">
            <v>18190240053.419998</v>
          </cell>
          <cell r="CD225">
            <v>22052958231.859997</v>
          </cell>
          <cell r="CF225">
            <v>15749958274.690001</v>
          </cell>
          <cell r="CG225">
            <v>15749958274.690001</v>
          </cell>
          <cell r="CH225">
            <v>1680132363.76</v>
          </cell>
          <cell r="CI225">
            <v>-63904379.219999999</v>
          </cell>
          <cell r="CJ225">
            <v>18190240053.419998</v>
          </cell>
          <cell r="CK225">
            <v>152676860</v>
          </cell>
          <cell r="CL225">
            <v>-124733084.86000001</v>
          </cell>
        </row>
        <row r="226">
          <cell r="B226" t="str">
            <v>IMA01</v>
          </cell>
          <cell r="C226" t="str">
            <v>Co</v>
          </cell>
          <cell r="D226">
            <v>0</v>
          </cell>
          <cell r="E226">
            <v>48610.44</v>
          </cell>
          <cell r="F226">
            <v>1327.36</v>
          </cell>
          <cell r="G226">
            <v>1059.79</v>
          </cell>
          <cell r="H226">
            <v>0</v>
          </cell>
          <cell r="I226">
            <v>-1.148100636783056E-8</v>
          </cell>
          <cell r="J226">
            <v>-9951.36</v>
          </cell>
          <cell r="K226">
            <v>-221628</v>
          </cell>
          <cell r="L226">
            <v>26877574.960000001</v>
          </cell>
          <cell r="M226">
            <v>-4035426.84</v>
          </cell>
          <cell r="N226">
            <v>-934600</v>
          </cell>
          <cell r="O226">
            <v>2233136</v>
          </cell>
          <cell r="P226">
            <v>-88229.59</v>
          </cell>
          <cell r="Q226">
            <v>3251626.38</v>
          </cell>
          <cell r="R226">
            <v>4198535.0599999996</v>
          </cell>
          <cell r="S226">
            <v>-14110276</v>
          </cell>
          <cell r="T226">
            <v>0</v>
          </cell>
          <cell r="U226">
            <v>2.3719621822237968E-7</v>
          </cell>
          <cell r="V226">
            <v>176459.13</v>
          </cell>
          <cell r="W226">
            <v>-1153212.18</v>
          </cell>
          <cell r="X226">
            <v>92522971.950000003</v>
          </cell>
          <cell r="Y226">
            <v>10362600.51</v>
          </cell>
          <cell r="Z226">
            <v>0</v>
          </cell>
          <cell r="AA226">
            <v>2.2191670723259449E-10</v>
          </cell>
          <cell r="AB226">
            <v>-187840968</v>
          </cell>
          <cell r="AC226">
            <v>-8306230.8099999996</v>
          </cell>
          <cell r="AD226">
            <v>25545600</v>
          </cell>
          <cell r="AE226">
            <v>-1911365.12</v>
          </cell>
          <cell r="AF226">
            <v>60120728</v>
          </cell>
          <cell r="AG226">
            <v>187767515.37</v>
          </cell>
          <cell r="AH226">
            <v>-122493562.08</v>
          </cell>
          <cell r="AI226">
            <v>-257384573.72</v>
          </cell>
          <cell r="AJ226">
            <v>-553703857.74000001</v>
          </cell>
          <cell r="AK226">
            <v>32228143.120000001</v>
          </cell>
          <cell r="AL226">
            <v>0</v>
          </cell>
          <cell r="AM226">
            <v>6.5445919972262345E-7</v>
          </cell>
          <cell r="AN226">
            <v>33489192.32</v>
          </cell>
          <cell r="AO226">
            <v>33489192.32</v>
          </cell>
          <cell r="AP226">
            <v>0</v>
          </cell>
          <cell r="AQ226">
            <v>3.6065466701984406E-7</v>
          </cell>
          <cell r="AR226">
            <v>-8.9410150394542143E-9</v>
          </cell>
          <cell r="AS226">
            <v>3481.99</v>
          </cell>
          <cell r="AT226">
            <v>8.1025063991546631E-8</v>
          </cell>
          <cell r="AU226">
            <v>2.0954757928848267E-9</v>
          </cell>
          <cell r="AV226">
            <v>37359731.049999997</v>
          </cell>
          <cell r="AW226">
            <v>0</v>
          </cell>
          <cell r="AX226">
            <v>-6308331.2699999996</v>
          </cell>
          <cell r="AY226">
            <v>4.4703485357899808E-10</v>
          </cell>
          <cell r="AZ226">
            <v>1385.66</v>
          </cell>
          <cell r="BA226">
            <v>-43120628.920000002</v>
          </cell>
          <cell r="BB226">
            <v>-1831129</v>
          </cell>
          <cell r="BC226">
            <v>-9.3132257461547852E-10</v>
          </cell>
          <cell r="BD226">
            <v>5.8207660913467407E-11</v>
          </cell>
          <cell r="BE226">
            <v>-4199057.87</v>
          </cell>
          <cell r="BF226">
            <v>3.8708094507455826E-9</v>
          </cell>
          <cell r="BG226">
            <v>2.3283064365386963E-9</v>
          </cell>
          <cell r="BH226">
            <v>1.7229467852430957E-10</v>
          </cell>
          <cell r="BI226">
            <v>-1808204.47</v>
          </cell>
          <cell r="BJ226">
            <v>-252717.68</v>
          </cell>
          <cell r="BK226">
            <v>1.0477378964424133E-9</v>
          </cell>
          <cell r="BL226">
            <v>-4.6566128730773926E-10</v>
          </cell>
          <cell r="BM226">
            <v>4.6566128730773926E-10</v>
          </cell>
          <cell r="BN226">
            <v>-2.3283064365386963E-10</v>
          </cell>
          <cell r="BO226">
            <v>7.6511241786647588E-11</v>
          </cell>
          <cell r="BP226">
            <v>9.220073593496636E-10</v>
          </cell>
          <cell r="BQ226">
            <v>-2059547.51</v>
          </cell>
          <cell r="BR226">
            <v>-6281.52</v>
          </cell>
          <cell r="BS226">
            <v>30.85</v>
          </cell>
          <cell r="BT226">
            <v>3.14321368932724E-9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-3032002008.25</v>
          </cell>
          <cell r="CA226">
            <v>121484270.13</v>
          </cell>
          <cell r="CB226">
            <v>-187840968</v>
          </cell>
          <cell r="CC226">
            <v>0</v>
          </cell>
          <cell r="CD226">
            <v>-182061246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182821511.73000002</v>
          </cell>
          <cell r="CJ226">
            <v>-187840968</v>
          </cell>
          <cell r="CK226">
            <v>60120728</v>
          </cell>
          <cell r="CL226">
            <v>239965648.09999999</v>
          </cell>
        </row>
        <row r="227">
          <cell r="B227" t="str">
            <v>IMA02</v>
          </cell>
          <cell r="C227">
            <v>30756000</v>
          </cell>
          <cell r="D227" t="str">
            <v>A103</v>
          </cell>
          <cell r="E227" t="str">
            <v>A105</v>
          </cell>
          <cell r="F227">
            <v>1327.36</v>
          </cell>
          <cell r="G227">
            <v>1059.79</v>
          </cell>
          <cell r="H227" t="str">
            <v>AA02</v>
          </cell>
          <cell r="I227">
            <v>12623.05</v>
          </cell>
          <cell r="J227" t="str">
            <v>AM02</v>
          </cell>
          <cell r="K227" t="str">
            <v>C001</v>
          </cell>
          <cell r="L227">
            <v>-26804323</v>
          </cell>
          <cell r="M227">
            <v>-802248.49</v>
          </cell>
          <cell r="N227">
            <v>46471004.520000003</v>
          </cell>
          <cell r="O227" t="str">
            <v>J003</v>
          </cell>
          <cell r="P227">
            <v>-88229.59</v>
          </cell>
          <cell r="Q227">
            <v>363337.96</v>
          </cell>
          <cell r="R227">
            <v>4198535.0599999996</v>
          </cell>
          <cell r="S227">
            <v>-92942008.810000002</v>
          </cell>
          <cell r="T227" t="str">
            <v>M001</v>
          </cell>
          <cell r="U227" t="str">
            <v>M100</v>
          </cell>
          <cell r="V227">
            <v>176459.13</v>
          </cell>
          <cell r="W227">
            <v>1604497</v>
          </cell>
          <cell r="X227">
            <v>243705839.18000001</v>
          </cell>
          <cell r="Y227">
            <v>-847325.93</v>
          </cell>
          <cell r="Z227" t="str">
            <v>P004</v>
          </cell>
          <cell r="AA227" t="str">
            <v>P005</v>
          </cell>
          <cell r="AB227" t="str">
            <v>P400</v>
          </cell>
          <cell r="AC227">
            <v>126174125</v>
          </cell>
          <cell r="AD227">
            <v>6837750</v>
          </cell>
          <cell r="AE227">
            <v>-354331.02</v>
          </cell>
          <cell r="AF227">
            <v>562890603.28999996</v>
          </cell>
          <cell r="AG227">
            <v>-9132550.5299999993</v>
          </cell>
          <cell r="AH227">
            <v>-1162667.96</v>
          </cell>
          <cell r="AI227">
            <v>-726675.89</v>
          </cell>
          <cell r="AJ227">
            <v>-3970645.82</v>
          </cell>
          <cell r="AK227">
            <v>-790903662.48000002</v>
          </cell>
          <cell r="AL227">
            <v>0</v>
          </cell>
          <cell r="AM227">
            <v>-2242534.5299999998</v>
          </cell>
          <cell r="AN227">
            <v>-20953547.73</v>
          </cell>
          <cell r="AO227">
            <v>-25900024.199999999</v>
          </cell>
          <cell r="AP227" t="str">
            <v>R013</v>
          </cell>
          <cell r="AQ227" t="str">
            <v>R014</v>
          </cell>
          <cell r="AR227" t="str">
            <v>R015</v>
          </cell>
          <cell r="AS227">
            <v>3481.99</v>
          </cell>
          <cell r="AT227">
            <v>-267676.79999999999</v>
          </cell>
          <cell r="AU227">
            <v>-302261.95</v>
          </cell>
          <cell r="AV227">
            <v>37359731.049999997</v>
          </cell>
          <cell r="AW227">
            <v>26804323.460000001</v>
          </cell>
          <cell r="AX227">
            <v>-20170.22</v>
          </cell>
          <cell r="AY227">
            <v>0</v>
          </cell>
          <cell r="AZ227">
            <v>1385.66</v>
          </cell>
          <cell r="BA227">
            <v>308.08999999999997</v>
          </cell>
          <cell r="BB227" t="str">
            <v>R042</v>
          </cell>
          <cell r="BC227" t="str">
            <v>R100</v>
          </cell>
          <cell r="BD227">
            <v>2103104.0699999998</v>
          </cell>
          <cell r="BE227" t="str">
            <v>R151</v>
          </cell>
          <cell r="BF227">
            <v>2999277.54</v>
          </cell>
          <cell r="BG227">
            <v>1729379</v>
          </cell>
          <cell r="BH227" t="str">
            <v>R210</v>
          </cell>
          <cell r="BI227" t="str">
            <v>R211</v>
          </cell>
          <cell r="BJ227" t="str">
            <v>R212</v>
          </cell>
          <cell r="BK227" t="str">
            <v>R213</v>
          </cell>
          <cell r="BL227" t="str">
            <v>R214</v>
          </cell>
          <cell r="BM227" t="str">
            <v>R260</v>
          </cell>
          <cell r="BN227" t="str">
            <v>R301</v>
          </cell>
          <cell r="BO227" t="str">
            <v>R302</v>
          </cell>
          <cell r="BP227" t="str">
            <v>R303</v>
          </cell>
          <cell r="BQ227" t="str">
            <v>R350</v>
          </cell>
          <cell r="BR227" t="str">
            <v>R351</v>
          </cell>
          <cell r="BS227">
            <v>30.85</v>
          </cell>
          <cell r="BT227" t="str">
            <v>R400</v>
          </cell>
          <cell r="BU227" t="str">
            <v>R401</v>
          </cell>
          <cell r="BV227" t="str">
            <v>R403</v>
          </cell>
          <cell r="BW227" t="str">
            <v>R404</v>
          </cell>
          <cell r="BX227" t="str">
            <v>R405</v>
          </cell>
          <cell r="BY227" t="str">
            <v>R406</v>
          </cell>
          <cell r="BZ227">
            <v>-10623520.57</v>
          </cell>
          <cell r="CA227">
            <v>9803925</v>
          </cell>
          <cell r="CB227">
            <v>126174125.46000001</v>
          </cell>
          <cell r="CC227" t="str">
            <v>R410</v>
          </cell>
          <cell r="CD227">
            <v>114703750</v>
          </cell>
          <cell r="CE227" t="str">
            <v>R500</v>
          </cell>
          <cell r="CF227">
            <v>26804323.460000001</v>
          </cell>
          <cell r="CG227">
            <v>0</v>
          </cell>
          <cell r="CH227">
            <v>0</v>
          </cell>
          <cell r="CI227">
            <v>37812632.170000002</v>
          </cell>
          <cell r="CJ227">
            <v>99369802</v>
          </cell>
          <cell r="CK227">
            <v>0</v>
          </cell>
          <cell r="CL227">
            <v>-10782894.470000001</v>
          </cell>
        </row>
        <row r="228">
          <cell r="B228" t="str">
            <v>IMA03</v>
          </cell>
          <cell r="C228">
            <v>4892066.3499999996</v>
          </cell>
          <cell r="D228">
            <v>2000000</v>
          </cell>
          <cell r="E228">
            <v>190032.05</v>
          </cell>
          <cell r="F228">
            <v>-3.4924596548080444E-10</v>
          </cell>
          <cell r="G228">
            <v>0</v>
          </cell>
          <cell r="H228">
            <v>0</v>
          </cell>
          <cell r="I228">
            <v>-1.1369138519512489E-8</v>
          </cell>
          <cell r="J228">
            <v>0</v>
          </cell>
          <cell r="K228">
            <v>350000</v>
          </cell>
          <cell r="L228">
            <v>-8424149</v>
          </cell>
          <cell r="M228">
            <v>0</v>
          </cell>
          <cell r="N228">
            <v>28038000</v>
          </cell>
          <cell r="O228">
            <v>-2196941.08</v>
          </cell>
          <cell r="P228">
            <v>-387638.07</v>
          </cell>
          <cell r="Q228">
            <v>363337.96</v>
          </cell>
          <cell r="R228">
            <v>-439680.08</v>
          </cell>
          <cell r="S228">
            <v>4242366.16</v>
          </cell>
          <cell r="T228">
            <v>10548747</v>
          </cell>
          <cell r="U228">
            <v>5.1222741603851318E-8</v>
          </cell>
          <cell r="V228">
            <v>775276.09</v>
          </cell>
          <cell r="W228">
            <v>-1465623.07</v>
          </cell>
          <cell r="X228">
            <v>39515755.829999998</v>
          </cell>
          <cell r="Y228">
            <v>1235730.6599999999</v>
          </cell>
          <cell r="Z228">
            <v>0</v>
          </cell>
          <cell r="AA228">
            <v>2.2191670723259449E-10</v>
          </cell>
          <cell r="AB228">
            <v>2.0554580260068178E-10</v>
          </cell>
          <cell r="AC228">
            <v>0</v>
          </cell>
          <cell r="AD228">
            <v>6837750</v>
          </cell>
          <cell r="AE228">
            <v>-3823843.99</v>
          </cell>
          <cell r="AF228">
            <v>188611191.77000001</v>
          </cell>
          <cell r="AG228">
            <v>29391329.27</v>
          </cell>
          <cell r="AH228">
            <v>8136882</v>
          </cell>
          <cell r="AI228">
            <v>1345781.75</v>
          </cell>
          <cell r="AJ228">
            <v>17018912</v>
          </cell>
          <cell r="AK228">
            <v>32228143.120000001</v>
          </cell>
          <cell r="AL228">
            <v>32228143.120000001</v>
          </cell>
          <cell r="AM228">
            <v>-4.9293021220364608E-7</v>
          </cell>
          <cell r="AN228">
            <v>-189204.48000000001</v>
          </cell>
          <cell r="AO228">
            <v>33489192.32</v>
          </cell>
          <cell r="AP228">
            <v>36786104.32</v>
          </cell>
          <cell r="AQ228">
            <v>-6.2573235481977463E-8</v>
          </cell>
          <cell r="AR228">
            <v>-2.8908971216878854E-8</v>
          </cell>
          <cell r="AS228">
            <v>0</v>
          </cell>
          <cell r="AT228">
            <v>4.2797182686626911E-8</v>
          </cell>
          <cell r="AU228">
            <v>1.3969838619232178E-9</v>
          </cell>
          <cell r="AV228">
            <v>-8.2654878497123718E-8</v>
          </cell>
          <cell r="AW228">
            <v>-1.3038516044616699E-7</v>
          </cell>
          <cell r="AX228">
            <v>-1.0011717677116394E-7</v>
          </cell>
          <cell r="AY228">
            <v>6.3504557168414522E-10</v>
          </cell>
          <cell r="AZ228">
            <v>-6.9923544288030826E-8</v>
          </cell>
          <cell r="BA228">
            <v>-2.2053718566894531E-6</v>
          </cell>
          <cell r="BB228">
            <v>807571</v>
          </cell>
          <cell r="BC228">
            <v>0</v>
          </cell>
          <cell r="BD228">
            <v>7.7998265624046326E-9</v>
          </cell>
          <cell r="BE228">
            <v>0</v>
          </cell>
          <cell r="BF228">
            <v>6.4028427004814148E-10</v>
          </cell>
          <cell r="BG228">
            <v>-4.3655745685100555E-9</v>
          </cell>
          <cell r="BH228">
            <v>-4.679895915238319E-10</v>
          </cell>
          <cell r="BI228">
            <v>4.0745362639427185E-10</v>
          </cell>
          <cell r="BJ228">
            <v>0</v>
          </cell>
          <cell r="BK228">
            <v>1.0477378964424133E-9</v>
          </cell>
          <cell r="BL228">
            <v>-4.6566128730773926E-10</v>
          </cell>
          <cell r="BM228">
            <v>4.6566128730773926E-10</v>
          </cell>
          <cell r="BN228">
            <v>-3.4924596548080444E-10</v>
          </cell>
          <cell r="BO228">
            <v>2.5352164811920375E-11</v>
          </cell>
          <cell r="BP228">
            <v>1.1548380030035332E-9</v>
          </cell>
          <cell r="BQ228">
            <v>-1.862645149230957E-9</v>
          </cell>
          <cell r="BR228">
            <v>0</v>
          </cell>
          <cell r="BS228">
            <v>-1.862645149230957E-9</v>
          </cell>
          <cell r="BT228">
            <v>3.14321368932724E-9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9030274.6000000015</v>
          </cell>
          <cell r="CA228">
            <v>-12973009.640000001</v>
          </cell>
          <cell r="CB228">
            <v>121484270.13</v>
          </cell>
          <cell r="CC228">
            <v>0</v>
          </cell>
          <cell r="CD228">
            <v>129999658.80000001</v>
          </cell>
          <cell r="CE228">
            <v>0</v>
          </cell>
          <cell r="CF228">
            <v>113349898.68000001</v>
          </cell>
          <cell r="CG228">
            <v>113349898.68000001</v>
          </cell>
          <cell r="CH228">
            <v>5901235.4500000002</v>
          </cell>
          <cell r="CI228">
            <v>233019013.95000002</v>
          </cell>
          <cell r="CJ228">
            <v>121484270.13</v>
          </cell>
          <cell r="CK228">
            <v>188611191.77000001</v>
          </cell>
          <cell r="CL228">
            <v>33453658.039999999</v>
          </cell>
        </row>
        <row r="229">
          <cell r="B229" t="str">
            <v>IMA04</v>
          </cell>
          <cell r="C229">
            <v>-1677000</v>
          </cell>
          <cell r="D229">
            <v>2000000</v>
          </cell>
          <cell r="E229">
            <v>123863.3</v>
          </cell>
          <cell r="F229">
            <v>-365000</v>
          </cell>
          <cell r="G229">
            <v>-154829.82999999999</v>
          </cell>
          <cell r="K229">
            <v>350000</v>
          </cell>
          <cell r="L229">
            <v>-8424149</v>
          </cell>
          <cell r="M229">
            <v>0</v>
          </cell>
          <cell r="N229">
            <v>28038000</v>
          </cell>
          <cell r="O229">
            <v>-1033262866.87</v>
          </cell>
          <cell r="P229">
            <v>-387638.07</v>
          </cell>
          <cell r="Q229">
            <v>-672890.88</v>
          </cell>
          <cell r="R229">
            <v>958498.22</v>
          </cell>
          <cell r="S229">
            <v>-102215495.97</v>
          </cell>
          <cell r="T229">
            <v>2232345575.3299999</v>
          </cell>
          <cell r="V229">
            <v>775276.09</v>
          </cell>
          <cell r="W229">
            <v>-1465623.07</v>
          </cell>
          <cell r="X229">
            <v>43591916.100000001</v>
          </cell>
          <cell r="Y229">
            <v>1235730.6599999999</v>
          </cell>
          <cell r="Z229">
            <v>6003429</v>
          </cell>
          <cell r="AB229">
            <v>7021000</v>
          </cell>
          <cell r="AD229">
            <v>-17503423.739999998</v>
          </cell>
          <cell r="AE229">
            <v>-159047550</v>
          </cell>
          <cell r="AF229">
            <v>24199659.77</v>
          </cell>
          <cell r="AG229">
            <v>29391329.27</v>
          </cell>
          <cell r="AH229">
            <v>-945090492.25</v>
          </cell>
          <cell r="AI229">
            <v>1345781.75</v>
          </cell>
          <cell r="AJ229">
            <v>-363307796.97000003</v>
          </cell>
          <cell r="AK229">
            <v>-812552468.24000001</v>
          </cell>
          <cell r="AL229">
            <v>4938976839.6400003</v>
          </cell>
          <cell r="AM229">
            <v>-2242534.5299999998</v>
          </cell>
          <cell r="AN229">
            <v>2242534.5299999998</v>
          </cell>
          <cell r="AO229">
            <v>-30379055.539999999</v>
          </cell>
          <cell r="AP229">
            <v>10380618.59</v>
          </cell>
          <cell r="AS229">
            <v>314872017</v>
          </cell>
          <cell r="AT229">
            <v>-12382180.08</v>
          </cell>
          <cell r="AU229">
            <v>-16816416.460000001</v>
          </cell>
          <cell r="AV229">
            <v>-336847.25</v>
          </cell>
          <cell r="AX229">
            <v>-20995007.699999999</v>
          </cell>
          <cell r="AY229">
            <v>-20170.22</v>
          </cell>
          <cell r="BA229">
            <v>116490275.41</v>
          </cell>
          <cell r="BB229">
            <v>807571</v>
          </cell>
          <cell r="BC229">
            <v>-20170.22</v>
          </cell>
          <cell r="BD229">
            <v>-1618700.71</v>
          </cell>
          <cell r="BE229">
            <v>69626.570000000007</v>
          </cell>
          <cell r="BF229">
            <v>-1206675.2</v>
          </cell>
          <cell r="BG229">
            <v>-785780</v>
          </cell>
          <cell r="BI229">
            <v>-39776</v>
          </cell>
          <cell r="BJ229">
            <v>-239939</v>
          </cell>
          <cell r="BU229">
            <v>1330444</v>
          </cell>
          <cell r="BZ229">
            <v>41239256.609999999</v>
          </cell>
          <cell r="CA229">
            <v>14834159.58</v>
          </cell>
          <cell r="CB229">
            <v>-4039450294.2099996</v>
          </cell>
          <cell r="CD229">
            <v>-4721864828.6699991</v>
          </cell>
          <cell r="CF229">
            <v>-3186740054.7599998</v>
          </cell>
          <cell r="CG229">
            <v>-3186740054.7599998</v>
          </cell>
          <cell r="CH229">
            <v>-606738859.07000005</v>
          </cell>
          <cell r="CI229">
            <v>116490275.41</v>
          </cell>
          <cell r="CJ229">
            <v>-4039450294.2099996</v>
          </cell>
          <cell r="CK229">
            <v>116490275.41</v>
          </cell>
          <cell r="CL229">
            <v>-134847890.22999999</v>
          </cell>
        </row>
        <row r="230">
          <cell r="B230" t="str">
            <v>IMA05</v>
          </cell>
          <cell r="C230">
            <v>-1677000</v>
          </cell>
          <cell r="E230">
            <v>4300625.28</v>
          </cell>
          <cell r="F230">
            <v>451457.47</v>
          </cell>
          <cell r="G230">
            <v>0</v>
          </cell>
          <cell r="I230">
            <v>0</v>
          </cell>
          <cell r="M230">
            <v>249067.67</v>
          </cell>
          <cell r="N230">
            <v>58921.77</v>
          </cell>
          <cell r="O230">
            <v>292174.34000000003</v>
          </cell>
          <cell r="P230">
            <v>-379486.56</v>
          </cell>
          <cell r="Q230">
            <v>-434727.76</v>
          </cell>
          <cell r="R230">
            <v>1809352.85</v>
          </cell>
          <cell r="S230">
            <v>-117843.51</v>
          </cell>
          <cell r="T230">
            <v>-556739.43000000005</v>
          </cell>
          <cell r="W230">
            <v>-998651.16</v>
          </cell>
          <cell r="X230">
            <v>243705839.18000001</v>
          </cell>
          <cell r="Y230">
            <v>1809352.85</v>
          </cell>
          <cell r="AC230">
            <v>-179171385</v>
          </cell>
          <cell r="AD230">
            <v>25427250</v>
          </cell>
          <cell r="AE230">
            <v>-173391663</v>
          </cell>
          <cell r="AF230">
            <v>24199659.77</v>
          </cell>
          <cell r="AG230">
            <v>82377964.420000002</v>
          </cell>
          <cell r="AH230">
            <v>-1283701.74</v>
          </cell>
          <cell r="AI230">
            <v>-1374783.1</v>
          </cell>
          <cell r="AJ230">
            <v>-2275838.9700000002</v>
          </cell>
          <cell r="AK230">
            <v>-4772743.32</v>
          </cell>
          <cell r="AL230">
            <v>-5590950.5999999996</v>
          </cell>
          <cell r="AO230">
            <v>-378408.95</v>
          </cell>
          <cell r="AP230">
            <v>847337.28</v>
          </cell>
          <cell r="AS230">
            <v>-13857169.720000001</v>
          </cell>
          <cell r="AT230">
            <v>131.26</v>
          </cell>
          <cell r="AW230">
            <v>20170.22</v>
          </cell>
          <cell r="AX230">
            <v>20170.22</v>
          </cell>
          <cell r="BC230">
            <v>6557483</v>
          </cell>
          <cell r="BD230">
            <v>-1618700.71</v>
          </cell>
          <cell r="BE230">
            <v>320059.3</v>
          </cell>
          <cell r="BF230">
            <v>-1206675.2</v>
          </cell>
          <cell r="BG230">
            <v>-785780</v>
          </cell>
          <cell r="BI230">
            <v>50236.69</v>
          </cell>
          <cell r="BJ230">
            <v>22522301.460000001</v>
          </cell>
          <cell r="BK230">
            <v>14526597.42</v>
          </cell>
          <cell r="BT230">
            <v>913616.63</v>
          </cell>
          <cell r="BZ230">
            <v>196406890.36999997</v>
          </cell>
          <cell r="CA230">
            <v>9803925</v>
          </cell>
          <cell r="CB230">
            <v>-13314718.040000001</v>
          </cell>
          <cell r="CD230">
            <v>-16473662.229999999</v>
          </cell>
          <cell r="CF230">
            <v>-11936580.319999998</v>
          </cell>
          <cell r="CG230">
            <v>-11936580.319999998</v>
          </cell>
          <cell r="CH230">
            <v>-998651.16</v>
          </cell>
          <cell r="CI230">
            <v>25427250</v>
          </cell>
          <cell r="CJ230">
            <v>-13314718.040000001</v>
          </cell>
          <cell r="CK230">
            <v>0</v>
          </cell>
          <cell r="CL230">
            <v>-114851370.14999999</v>
          </cell>
        </row>
        <row r="231">
          <cell r="B231" t="str">
            <v>IMA06</v>
          </cell>
          <cell r="C231">
            <v>-3.7252902984619141E-8</v>
          </cell>
          <cell r="D231">
            <v>0</v>
          </cell>
          <cell r="E231">
            <v>48610.2</v>
          </cell>
          <cell r="F231">
            <v>451457.47</v>
          </cell>
          <cell r="G231">
            <v>-2.518299879739061E-8</v>
          </cell>
          <cell r="H231">
            <v>0</v>
          </cell>
          <cell r="I231">
            <v>-1.1303200153633952E-8</v>
          </cell>
          <cell r="J231">
            <v>0</v>
          </cell>
          <cell r="K231">
            <v>0</v>
          </cell>
          <cell r="L231">
            <v>1.3969838619232178E-8</v>
          </cell>
          <cell r="M231">
            <v>0</v>
          </cell>
          <cell r="N231">
            <v>0</v>
          </cell>
          <cell r="O231">
            <v>-9.2055415734648705E-8</v>
          </cell>
          <cell r="P231">
            <v>1.1932570487260818E-8</v>
          </cell>
          <cell r="Q231">
            <v>5.1222741603851318E-8</v>
          </cell>
          <cell r="R231">
            <v>3049512.46</v>
          </cell>
          <cell r="S231">
            <v>0</v>
          </cell>
          <cell r="T231">
            <v>0</v>
          </cell>
          <cell r="U231">
            <v>3.9400765672326088E-7</v>
          </cell>
          <cell r="V231">
            <v>0</v>
          </cell>
          <cell r="W231">
            <v>5.5879354476928711E-9</v>
          </cell>
          <cell r="X231">
            <v>4.4703483581542969E-7</v>
          </cell>
          <cell r="Y231">
            <v>66560130.539999999</v>
          </cell>
          <cell r="Z231">
            <v>0</v>
          </cell>
          <cell r="AA231">
            <v>2.2191670723259449E-10</v>
          </cell>
          <cell r="AB231">
            <v>2.0554580260068178E-10</v>
          </cell>
          <cell r="AC231">
            <v>0</v>
          </cell>
          <cell r="AD231">
            <v>4565925</v>
          </cell>
          <cell r="AE231">
            <v>-173391663</v>
          </cell>
          <cell r="AF231">
            <v>12404987.76</v>
          </cell>
          <cell r="AG231">
            <v>86858993.390000001</v>
          </cell>
          <cell r="AH231">
            <v>-3.9220321923494339E-7</v>
          </cell>
          <cell r="AI231">
            <v>1.1304655345156789E-7</v>
          </cell>
          <cell r="AJ231">
            <v>-1.1304018698865548E-6</v>
          </cell>
          <cell r="AK231">
            <v>-7.9162418842315674E-9</v>
          </cell>
          <cell r="AL231">
            <v>-1.5169382017177213E-7</v>
          </cell>
          <cell r="AM231">
            <v>-5.8770183386513963E-7</v>
          </cell>
          <cell r="AN231">
            <v>-1.1641532182693481E-9</v>
          </cell>
          <cell r="AO231">
            <v>0</v>
          </cell>
          <cell r="AP231">
            <v>6.7811924964189529E-9</v>
          </cell>
          <cell r="AQ231">
            <v>-1.7927959561347961E-8</v>
          </cell>
          <cell r="AR231">
            <v>3.3079686545534059E-8</v>
          </cell>
          <cell r="AS231">
            <v>0</v>
          </cell>
          <cell r="AT231">
            <v>5.6883436627686024E-8</v>
          </cell>
          <cell r="AU231">
            <v>0</v>
          </cell>
          <cell r="AV231">
            <v>-2.3748725652694702E-8</v>
          </cell>
          <cell r="AW231">
            <v>-3.7252902984619141E-8</v>
          </cell>
          <cell r="AX231">
            <v>1.8104910850524902E-6</v>
          </cell>
          <cell r="AY231">
            <v>1.8393619960477281E-10</v>
          </cell>
          <cell r="AZ231">
            <v>-8.383267413591966E-10</v>
          </cell>
          <cell r="BA231">
            <v>-4.4703483581542969E-8</v>
          </cell>
          <cell r="BB231">
            <v>2.9802322387695313E-8</v>
          </cell>
          <cell r="BC231">
            <v>0</v>
          </cell>
          <cell r="BD231">
            <v>2.4447217583656311E-9</v>
          </cell>
          <cell r="BE231">
            <v>0</v>
          </cell>
          <cell r="BF231">
            <v>7.9162418842315674E-9</v>
          </cell>
          <cell r="BG231">
            <v>1.673470251262188E-9</v>
          </cell>
          <cell r="BH231">
            <v>-1.1082738615719734E-9</v>
          </cell>
          <cell r="BI231">
            <v>-9.3132257461547852E-10</v>
          </cell>
          <cell r="BJ231">
            <v>-4.6566128730773926E-10</v>
          </cell>
          <cell r="BK231">
            <v>-6.4028427004814148E-10</v>
          </cell>
          <cell r="BL231">
            <v>-1.7462298274040222E-10</v>
          </cell>
          <cell r="BM231">
            <v>5.2386894822120667E-10</v>
          </cell>
          <cell r="BN231">
            <v>-2.3283064365386963E-10</v>
          </cell>
          <cell r="BO231">
            <v>-6.7188921093475074E-11</v>
          </cell>
          <cell r="BP231">
            <v>-1.3038530255471414E-9</v>
          </cell>
          <cell r="BQ231">
            <v>1.3038516044616699E-8</v>
          </cell>
          <cell r="BR231">
            <v>0</v>
          </cell>
          <cell r="BS231">
            <v>-1.862645149230957E-9</v>
          </cell>
          <cell r="BT231">
            <v>913616.63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4565925</v>
          </cell>
          <cell r="CJ231">
            <v>14852975.67</v>
          </cell>
          <cell r="CK231">
            <v>0</v>
          </cell>
          <cell r="CL231">
            <v>156517246.59</v>
          </cell>
        </row>
        <row r="232">
          <cell r="B232" t="str">
            <v>IMB01</v>
          </cell>
          <cell r="C232">
            <v>43899131.299999997</v>
          </cell>
          <cell r="E232">
            <v>-30353.16</v>
          </cell>
          <cell r="F232">
            <v>1928000</v>
          </cell>
          <cell r="G232">
            <v>-0.01</v>
          </cell>
          <cell r="I232">
            <v>0</v>
          </cell>
          <cell r="J232">
            <v>14644.04</v>
          </cell>
          <cell r="L232">
            <v>31371966.670000002</v>
          </cell>
          <cell r="M232">
            <v>0</v>
          </cell>
          <cell r="N232">
            <v>-469269.9</v>
          </cell>
          <cell r="O232">
            <v>-2196941.08</v>
          </cell>
          <cell r="Q232">
            <v>18741807.68</v>
          </cell>
          <cell r="R232">
            <v>3049512.46</v>
          </cell>
          <cell r="T232">
            <v>10548747</v>
          </cell>
          <cell r="W232">
            <v>-2704125.29</v>
          </cell>
          <cell r="X232">
            <v>938539.83</v>
          </cell>
          <cell r="Y232">
            <v>66560130.539999999</v>
          </cell>
          <cell r="AE232">
            <v>-2993109.78</v>
          </cell>
          <cell r="AF232">
            <v>456866520.54000002</v>
          </cell>
          <cell r="AG232">
            <v>86858993.390000001</v>
          </cell>
          <cell r="AH232">
            <v>5706620</v>
          </cell>
          <cell r="AI232">
            <v>8136882</v>
          </cell>
          <cell r="AJ232">
            <v>8067227</v>
          </cell>
          <cell r="AK232">
            <v>17018912</v>
          </cell>
          <cell r="AL232">
            <v>32228143.120000001</v>
          </cell>
          <cell r="AO232">
            <v>-931069.12</v>
          </cell>
          <cell r="AP232">
            <v>847337.28</v>
          </cell>
          <cell r="AT232">
            <v>-9197192.9299999997</v>
          </cell>
          <cell r="AU232">
            <v>-24843586.02</v>
          </cell>
          <cell r="AY232">
            <v>20170.22</v>
          </cell>
          <cell r="AZ232">
            <v>20170.22</v>
          </cell>
          <cell r="BE232">
            <v>899289.21</v>
          </cell>
          <cell r="BI232">
            <v>2248795.7999999998</v>
          </cell>
          <cell r="BJ232">
            <v>1290522</v>
          </cell>
          <cell r="BR232">
            <v>123725.6</v>
          </cell>
          <cell r="BS232">
            <v>19609.060000000001</v>
          </cell>
          <cell r="BZ232">
            <v>-1877642.85</v>
          </cell>
          <cell r="CA232">
            <v>5939992.8399999999</v>
          </cell>
          <cell r="CB232">
            <v>44766638.799999997</v>
          </cell>
          <cell r="CD232">
            <v>-19105036.670000002</v>
          </cell>
          <cell r="CF232">
            <v>847337.28</v>
          </cell>
          <cell r="CG232">
            <v>847337.28</v>
          </cell>
          <cell r="CH232">
            <v>0</v>
          </cell>
          <cell r="CI232">
            <v>477970878.42000002</v>
          </cell>
          <cell r="CJ232">
            <v>44766638.799999997</v>
          </cell>
          <cell r="CK232">
            <v>456866520.54000002</v>
          </cell>
          <cell r="CL232">
            <v>61485855.640000001</v>
          </cell>
        </row>
        <row r="233">
          <cell r="B233" t="str">
            <v>IMB02</v>
          </cell>
          <cell r="C233">
            <v>-1335959</v>
          </cell>
          <cell r="D233">
            <v>2000000</v>
          </cell>
          <cell r="E233">
            <v>5501989.4699999997</v>
          </cell>
          <cell r="F233">
            <v>1928000</v>
          </cell>
          <cell r="G233">
            <v>0</v>
          </cell>
          <cell r="H233">
            <v>0</v>
          </cell>
          <cell r="I233">
            <v>0</v>
          </cell>
          <cell r="J233">
            <v>14644.04</v>
          </cell>
          <cell r="K233">
            <v>350000</v>
          </cell>
          <cell r="L233">
            <v>7.4505805969238281E-9</v>
          </cell>
          <cell r="M233">
            <v>2.3283064365386963E-10</v>
          </cell>
          <cell r="N233">
            <v>-469269.9</v>
          </cell>
          <cell r="O233">
            <v>156379920.69</v>
          </cell>
          <cell r="P233">
            <v>-2.5687040761113167E-7</v>
          </cell>
          <cell r="Q233">
            <v>31825170</v>
          </cell>
          <cell r="R233">
            <v>3.7252902984619141E-9</v>
          </cell>
          <cell r="S233">
            <v>0</v>
          </cell>
          <cell r="T233">
            <v>-203321928.68000001</v>
          </cell>
          <cell r="U233">
            <v>-3.8871075958013535E-7</v>
          </cell>
          <cell r="V233">
            <v>0</v>
          </cell>
          <cell r="W233">
            <v>2.3283064365386963E-9</v>
          </cell>
          <cell r="X233">
            <v>938539.83</v>
          </cell>
          <cell r="Y233">
            <v>39515755.829999998</v>
          </cell>
          <cell r="Z233">
            <v>0</v>
          </cell>
          <cell r="AA233">
            <v>2.2191670723259449E-10</v>
          </cell>
          <cell r="AB233">
            <v>2.0554580260068178E-10</v>
          </cell>
          <cell r="AC233">
            <v>0</v>
          </cell>
          <cell r="AD233">
            <v>0</v>
          </cell>
          <cell r="AE233">
            <v>-42071071.619999997</v>
          </cell>
          <cell r="AF233">
            <v>1142123665.5</v>
          </cell>
          <cell r="AG233">
            <v>204611043.37</v>
          </cell>
          <cell r="AH233">
            <v>-287677174.88</v>
          </cell>
          <cell r="AI233">
            <v>-1108841718.4200001</v>
          </cell>
          <cell r="AJ233">
            <v>-191697434.53999999</v>
          </cell>
          <cell r="AK233">
            <v>-499284681.50999999</v>
          </cell>
          <cell r="AL233">
            <v>-1090241458.6500001</v>
          </cell>
          <cell r="AM233">
            <v>-2.0265724742785096E-7</v>
          </cell>
          <cell r="AN233">
            <v>-2242534.5299999998</v>
          </cell>
          <cell r="AO233">
            <v>-392438.53</v>
          </cell>
          <cell r="AP233">
            <v>103536382.84</v>
          </cell>
          <cell r="AQ233">
            <v>18654467.260000002</v>
          </cell>
          <cell r="AR233">
            <v>-7.7193817560328171E-8</v>
          </cell>
          <cell r="AS233">
            <v>0</v>
          </cell>
          <cell r="AT233">
            <v>7.6463038567453623E-8</v>
          </cell>
          <cell r="AU233">
            <v>-13032009.66</v>
          </cell>
          <cell r="AV233">
            <v>-27133538.390000001</v>
          </cell>
          <cell r="AW233">
            <v>110.87</v>
          </cell>
          <cell r="AX233">
            <v>110.07</v>
          </cell>
          <cell r="AY233">
            <v>-27157843.34</v>
          </cell>
          <cell r="AZ233">
            <v>6.3031848185346462E-8</v>
          </cell>
          <cell r="BA233">
            <v>1.2516975402832031E-6</v>
          </cell>
          <cell r="BB233">
            <v>5.9604644775390625E-8</v>
          </cell>
          <cell r="BC233">
            <v>-20170.22</v>
          </cell>
          <cell r="BD233">
            <v>27953.21</v>
          </cell>
          <cell r="BE233">
            <v>899289.21</v>
          </cell>
          <cell r="BF233">
            <v>-1146487.71</v>
          </cell>
          <cell r="BG233">
            <v>-1394710.8</v>
          </cell>
          <cell r="BH233">
            <v>342585.05</v>
          </cell>
          <cell r="BI233">
            <v>2248795.7999999998</v>
          </cell>
          <cell r="BJ233">
            <v>1290522</v>
          </cell>
          <cell r="BK233">
            <v>50236.69</v>
          </cell>
          <cell r="BL233">
            <v>22522301.460000001</v>
          </cell>
          <cell r="BM233">
            <v>21456396.43</v>
          </cell>
          <cell r="BN233">
            <v>2.3283064365386963E-10</v>
          </cell>
          <cell r="BO233">
            <v>-2.376054908381775E-11</v>
          </cell>
          <cell r="BP233">
            <v>2809575.22</v>
          </cell>
          <cell r="BQ233">
            <v>8.3819031715393066E-9</v>
          </cell>
          <cell r="BR233">
            <v>123725.6</v>
          </cell>
          <cell r="BS233">
            <v>19609.060000000001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-14966622.899999999</v>
          </cell>
          <cell r="CA233">
            <v>41176485</v>
          </cell>
          <cell r="CB233">
            <v>199253138.56000006</v>
          </cell>
          <cell r="CC233">
            <v>0</v>
          </cell>
          <cell r="CD233">
            <v>20850072.73</v>
          </cell>
          <cell r="CE233">
            <v>0</v>
          </cell>
          <cell r="CF233">
            <v>103536493.70999999</v>
          </cell>
          <cell r="CG233">
            <v>103536382.83999999</v>
          </cell>
          <cell r="CH233">
            <v>0</v>
          </cell>
          <cell r="CI233">
            <v>-2672066.42</v>
          </cell>
          <cell r="CJ233">
            <v>190812835.91000003</v>
          </cell>
          <cell r="CK233">
            <v>0</v>
          </cell>
          <cell r="CL233">
            <v>249018865.55000001</v>
          </cell>
        </row>
        <row r="234">
          <cell r="B234" t="str">
            <v>IMB03</v>
          </cell>
          <cell r="C234">
            <v>-1.4901161193847656E-8</v>
          </cell>
          <cell r="D234">
            <v>0</v>
          </cell>
          <cell r="E234">
            <v>-1.1641532182693481E-10</v>
          </cell>
          <cell r="F234">
            <v>-1.6298145055770874E-9</v>
          </cell>
          <cell r="G234">
            <v>0</v>
          </cell>
          <cell r="H234">
            <v>0</v>
          </cell>
          <cell r="I234">
            <v>0</v>
          </cell>
          <cell r="J234">
            <v>-4.6566128730773926E-10</v>
          </cell>
          <cell r="K234">
            <v>0</v>
          </cell>
          <cell r="L234">
            <v>0</v>
          </cell>
          <cell r="M234">
            <v>9.3132257461547852E-10</v>
          </cell>
          <cell r="N234">
            <v>0</v>
          </cell>
          <cell r="O234">
            <v>1.3771932572126389E-7</v>
          </cell>
          <cell r="P234">
            <v>0</v>
          </cell>
          <cell r="Q234">
            <v>31825170</v>
          </cell>
          <cell r="R234">
            <v>-2.2351741790771484E-7</v>
          </cell>
          <cell r="S234">
            <v>0</v>
          </cell>
          <cell r="T234">
            <v>0</v>
          </cell>
          <cell r="U234">
            <v>-4.3073669075965881E-8</v>
          </cell>
          <cell r="V234">
            <v>0</v>
          </cell>
          <cell r="W234">
            <v>5.5879354476928711E-9</v>
          </cell>
          <cell r="X234">
            <v>344277634.88</v>
          </cell>
          <cell r="Y234">
            <v>39515755.829999998</v>
          </cell>
          <cell r="Z234">
            <v>0</v>
          </cell>
          <cell r="AA234">
            <v>2.2191670723259449E-10</v>
          </cell>
          <cell r="AB234">
            <v>2.0554580260068178E-10</v>
          </cell>
          <cell r="AC234">
            <v>0</v>
          </cell>
          <cell r="AD234">
            <v>606600</v>
          </cell>
          <cell r="AE234">
            <v>9.3132257461547852E-9</v>
          </cell>
          <cell r="AF234">
            <v>1142123665.5</v>
          </cell>
          <cell r="AG234">
            <v>204611043.37</v>
          </cell>
          <cell r="AH234">
            <v>1.4901161193847656E-7</v>
          </cell>
          <cell r="AI234">
            <v>-3.5436823964118958E-7</v>
          </cell>
          <cell r="AJ234">
            <v>-1.7523780115880072E-7</v>
          </cell>
          <cell r="AK234">
            <v>3.2130628824234009E-8</v>
          </cell>
          <cell r="AL234">
            <v>6.0796745629185245E-8</v>
          </cell>
          <cell r="AM234">
            <v>3.8370490074157715E-7</v>
          </cell>
          <cell r="AN234">
            <v>8.149072527885437E-9</v>
          </cell>
          <cell r="AO234">
            <v>0</v>
          </cell>
          <cell r="AP234">
            <v>0</v>
          </cell>
          <cell r="AQ234">
            <v>-1.0291114449501038E-7</v>
          </cell>
          <cell r="AR234">
            <v>4.053254087921232E-8</v>
          </cell>
          <cell r="AS234">
            <v>1.964508555829525E-10</v>
          </cell>
          <cell r="AT234">
            <v>8.6125510279089212E-8</v>
          </cell>
          <cell r="AU234">
            <v>-9.3132257461547852E-10</v>
          </cell>
          <cell r="AV234">
            <v>1.862645149230957E-8</v>
          </cell>
          <cell r="AW234">
            <v>1.4084798749536276E-7</v>
          </cell>
          <cell r="AX234">
            <v>-7.3853880167007446E-7</v>
          </cell>
          <cell r="AY234">
            <v>-2.1973389774387897E-10</v>
          </cell>
          <cell r="AZ234">
            <v>-2.9012880986556411E-8</v>
          </cell>
          <cell r="BA234">
            <v>157823550.25999999</v>
          </cell>
          <cell r="BB234">
            <v>0</v>
          </cell>
          <cell r="BC234">
            <v>0</v>
          </cell>
          <cell r="BD234">
            <v>-4.1909515857696533E-9</v>
          </cell>
          <cell r="BE234">
            <v>0</v>
          </cell>
          <cell r="BF234">
            <v>6.7520886659622192E-9</v>
          </cell>
          <cell r="BG234">
            <v>2.3283064365386963E-10</v>
          </cell>
          <cell r="BH234">
            <v>6.4028427004814148E-10</v>
          </cell>
          <cell r="BI234">
            <v>-1.0040821507573128E-9</v>
          </cell>
          <cell r="BJ234">
            <v>0</v>
          </cell>
          <cell r="BK234">
            <v>-9.3132257461547852E-10</v>
          </cell>
          <cell r="BL234">
            <v>-1.862645149230957E-9</v>
          </cell>
          <cell r="BM234">
            <v>-2.3283064365386963E-10</v>
          </cell>
          <cell r="BN234">
            <v>-2.5611370801925659E-9</v>
          </cell>
          <cell r="BO234">
            <v>-8.9130480773746967E-11</v>
          </cell>
          <cell r="BP234">
            <v>2809575.22</v>
          </cell>
          <cell r="BQ234">
            <v>2.3283064365386963E-9</v>
          </cell>
          <cell r="BR234">
            <v>0</v>
          </cell>
          <cell r="BS234">
            <v>0</v>
          </cell>
          <cell r="BT234">
            <v>2.9103830456733704E-10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41176485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606600</v>
          </cell>
          <cell r="CJ234">
            <v>5940757.8399999999</v>
          </cell>
          <cell r="CK234">
            <v>0</v>
          </cell>
          <cell r="CL234">
            <v>157823550.25999999</v>
          </cell>
        </row>
        <row r="235">
          <cell r="B235" t="str">
            <v>IMC03</v>
          </cell>
          <cell r="C235" t="str">
            <v>Co</v>
          </cell>
          <cell r="D235">
            <v>0</v>
          </cell>
          <cell r="E235">
            <v>-1.1641532182693481E-10</v>
          </cell>
          <cell r="F235">
            <v>-1.6298145055770874E-9</v>
          </cell>
          <cell r="G235">
            <v>-1.1562660802155733E-6</v>
          </cell>
          <cell r="H235">
            <v>0</v>
          </cell>
          <cell r="I235">
            <v>-1.1141310096718371E-8</v>
          </cell>
          <cell r="J235">
            <v>-4.6566128730773926E-10</v>
          </cell>
          <cell r="K235">
            <v>0</v>
          </cell>
          <cell r="L235">
            <v>0</v>
          </cell>
          <cell r="M235">
            <v>9.3132257461547852E-10</v>
          </cell>
          <cell r="N235">
            <v>0</v>
          </cell>
          <cell r="O235">
            <v>1.3771932572126389E-7</v>
          </cell>
          <cell r="P235">
            <v>1.1920928955078125E-7</v>
          </cell>
          <cell r="Q235">
            <v>-2.9802322387695313E-8</v>
          </cell>
          <cell r="R235">
            <v>-2.2351741790771484E-7</v>
          </cell>
          <cell r="S235">
            <v>0</v>
          </cell>
          <cell r="T235">
            <v>0</v>
          </cell>
          <cell r="U235">
            <v>-4.3073669075965881E-8</v>
          </cell>
          <cell r="V235">
            <v>0</v>
          </cell>
          <cell r="W235">
            <v>5.5879354476928711E-9</v>
          </cell>
          <cell r="X235">
            <v>7.7486038208007813E-7</v>
          </cell>
          <cell r="Y235">
            <v>-1.5497062122449279E-7</v>
          </cell>
          <cell r="Z235">
            <v>0</v>
          </cell>
          <cell r="AA235">
            <v>2.2191670723259449E-10</v>
          </cell>
          <cell r="AB235">
            <v>2.0554580260068178E-10</v>
          </cell>
          <cell r="AC235">
            <v>0</v>
          </cell>
          <cell r="AD235">
            <v>0</v>
          </cell>
          <cell r="AE235">
            <v>41061825</v>
          </cell>
          <cell r="AF235">
            <v>7893285</v>
          </cell>
          <cell r="AG235">
            <v>1.9464641809463501E-7</v>
          </cell>
          <cell r="AH235">
            <v>1.4901161193847656E-7</v>
          </cell>
          <cell r="AI235">
            <v>-3.5436823964118958E-7</v>
          </cell>
          <cell r="AJ235">
            <v>-1.7523780115880072E-7</v>
          </cell>
          <cell r="AK235">
            <v>3.2130628824234009E-8</v>
          </cell>
          <cell r="AL235">
            <v>6.0796745629185245E-8</v>
          </cell>
          <cell r="AM235">
            <v>3.8370490074157715E-7</v>
          </cell>
          <cell r="AN235">
            <v>8.149072527885437E-9</v>
          </cell>
          <cell r="AO235">
            <v>0</v>
          </cell>
          <cell r="AP235">
            <v>0</v>
          </cell>
          <cell r="AQ235">
            <v>-1.0291114449501038E-7</v>
          </cell>
          <cell r="AR235">
            <v>4.053254087921232E-8</v>
          </cell>
          <cell r="AS235">
            <v>1.964508555829525E-10</v>
          </cell>
          <cell r="AT235">
            <v>8.6125510279089212E-8</v>
          </cell>
          <cell r="AU235">
            <v>-9.3132257461547852E-10</v>
          </cell>
          <cell r="AV235">
            <v>1.862645149230957E-8</v>
          </cell>
          <cell r="AW235">
            <v>1.4084798749536276E-7</v>
          </cell>
          <cell r="AX235">
            <v>-7.3853880167007446E-7</v>
          </cell>
          <cell r="AY235">
            <v>-2.1973389774387897E-10</v>
          </cell>
          <cell r="AZ235">
            <v>-2.9012880986556411E-8</v>
          </cell>
          <cell r="BA235">
            <v>157823550.25999999</v>
          </cell>
          <cell r="BB235">
            <v>0</v>
          </cell>
          <cell r="BC235">
            <v>0</v>
          </cell>
          <cell r="BD235">
            <v>-4.1909515857696533E-9</v>
          </cell>
          <cell r="BE235">
            <v>0</v>
          </cell>
          <cell r="BF235">
            <v>6.7520886659622192E-9</v>
          </cell>
          <cell r="BG235">
            <v>2.3283064365386963E-10</v>
          </cell>
          <cell r="BH235">
            <v>6.4028427004814148E-10</v>
          </cell>
          <cell r="BI235">
            <v>-1.0040821507573128E-9</v>
          </cell>
          <cell r="BJ235">
            <v>0</v>
          </cell>
          <cell r="BK235">
            <v>-9.3132257461547852E-10</v>
          </cell>
          <cell r="BL235">
            <v>-1.862645149230957E-9</v>
          </cell>
          <cell r="BM235">
            <v>-2.3283064365386963E-10</v>
          </cell>
          <cell r="BN235">
            <v>-2.5611370801925659E-9</v>
          </cell>
          <cell r="BO235">
            <v>-8.9130480773746967E-11</v>
          </cell>
          <cell r="BP235">
            <v>4.6566128730773926E-10</v>
          </cell>
          <cell r="BQ235">
            <v>2.3283064365386963E-9</v>
          </cell>
          <cell r="BR235">
            <v>0</v>
          </cell>
          <cell r="BS235">
            <v>0</v>
          </cell>
          <cell r="BT235">
            <v>2.9103830456733704E-10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7893285</v>
          </cell>
          <cell r="CJ235">
            <v>-2527142.1</v>
          </cell>
          <cell r="CK235">
            <v>0</v>
          </cell>
          <cell r="CL235">
            <v>41061825</v>
          </cell>
        </row>
        <row r="236">
          <cell r="B236" t="str">
            <v>IQA02</v>
          </cell>
          <cell r="C236" t="str">
            <v>A100</v>
          </cell>
          <cell r="D236" t="str">
            <v>A103</v>
          </cell>
          <cell r="E236" t="str">
            <v>A105</v>
          </cell>
          <cell r="F236" t="str">
            <v>A200</v>
          </cell>
          <cell r="G236" t="str">
            <v>AA01</v>
          </cell>
          <cell r="H236" t="str">
            <v>AA02</v>
          </cell>
          <cell r="I236" t="str">
            <v>AM01</v>
          </cell>
          <cell r="J236" t="str">
            <v>AM02</v>
          </cell>
          <cell r="K236" t="str">
            <v>C001</v>
          </cell>
          <cell r="L236">
            <v>30000000</v>
          </cell>
          <cell r="M236" t="str">
            <v>C003</v>
          </cell>
          <cell r="N236" t="str">
            <v>J001</v>
          </cell>
          <cell r="O236" t="str">
            <v>J002</v>
          </cell>
          <cell r="P236" t="str">
            <v>J003</v>
          </cell>
          <cell r="Q236" t="str">
            <v>L001</v>
          </cell>
          <cell r="R236" t="str">
            <v>L002</v>
          </cell>
          <cell r="S236" t="str">
            <v>L003</v>
          </cell>
          <cell r="T236" t="str">
            <v>L100</v>
          </cell>
          <cell r="U236" t="str">
            <v>M001</v>
          </cell>
          <cell r="V236" t="str">
            <v>M100</v>
          </cell>
          <cell r="W236" t="str">
            <v>M101</v>
          </cell>
          <cell r="X236" t="str">
            <v>P001</v>
          </cell>
          <cell r="Y236" t="str">
            <v>P002</v>
          </cell>
          <cell r="Z236" t="str">
            <v>P003</v>
          </cell>
          <cell r="AA236" t="str">
            <v>P004</v>
          </cell>
          <cell r="AB236" t="str">
            <v>P005</v>
          </cell>
          <cell r="AC236" t="str">
            <v>P400</v>
          </cell>
          <cell r="AD236" t="str">
            <v>Q001</v>
          </cell>
          <cell r="AE236">
            <v>4565925</v>
          </cell>
          <cell r="AF236">
            <v>-60000000</v>
          </cell>
          <cell r="AG236" t="str">
            <v>R002</v>
          </cell>
          <cell r="AH236" t="str">
            <v>R003</v>
          </cell>
          <cell r="AI236" t="str">
            <v>R005</v>
          </cell>
          <cell r="AJ236" t="str">
            <v>R006</v>
          </cell>
          <cell r="AK236" t="str">
            <v>R007</v>
          </cell>
          <cell r="AL236" t="str">
            <v>R008</v>
          </cell>
          <cell r="AM236" t="str">
            <v>R009</v>
          </cell>
          <cell r="AN236" t="str">
            <v>R010</v>
          </cell>
          <cell r="AO236" t="str">
            <v>R011</v>
          </cell>
          <cell r="AP236" t="str">
            <v>R012</v>
          </cell>
          <cell r="AQ236" t="str">
            <v>R013</v>
          </cell>
          <cell r="AR236" t="str">
            <v>R014</v>
          </cell>
          <cell r="AS236" t="str">
            <v>R015</v>
          </cell>
          <cell r="AT236" t="str">
            <v>R016</v>
          </cell>
          <cell r="AU236" t="str">
            <v>R017</v>
          </cell>
          <cell r="AV236" t="str">
            <v>R018</v>
          </cell>
          <cell r="AW236" t="str">
            <v>R019</v>
          </cell>
          <cell r="AX236" t="str">
            <v>R020</v>
          </cell>
          <cell r="AY236" t="str">
            <v>R022</v>
          </cell>
          <cell r="AZ236" t="str">
            <v>R025</v>
          </cell>
          <cell r="BA236" t="str">
            <v>R030</v>
          </cell>
          <cell r="BB236" t="str">
            <v>R031</v>
          </cell>
          <cell r="BC236" t="str">
            <v>R042</v>
          </cell>
          <cell r="BD236" t="str">
            <v>R100</v>
          </cell>
          <cell r="BE236" t="str">
            <v>R150</v>
          </cell>
          <cell r="BF236" t="str">
            <v>R151</v>
          </cell>
          <cell r="BG236" t="str">
            <v>R152</v>
          </cell>
          <cell r="BH236" t="str">
            <v>R153</v>
          </cell>
          <cell r="BI236" t="str">
            <v>R210</v>
          </cell>
          <cell r="BJ236" t="str">
            <v>R211</v>
          </cell>
          <cell r="BK236" t="str">
            <v>R212</v>
          </cell>
          <cell r="BL236" t="str">
            <v>R213</v>
          </cell>
          <cell r="BM236" t="str">
            <v>R214</v>
          </cell>
          <cell r="BN236" t="str">
            <v>R260</v>
          </cell>
          <cell r="BO236" t="str">
            <v>R301</v>
          </cell>
          <cell r="BP236" t="str">
            <v>R302</v>
          </cell>
          <cell r="BQ236" t="str">
            <v>R303</v>
          </cell>
          <cell r="BR236" t="str">
            <v>R350</v>
          </cell>
          <cell r="BS236" t="str">
            <v>R351</v>
          </cell>
          <cell r="BT236" t="str">
            <v>R352</v>
          </cell>
          <cell r="BU236" t="str">
            <v>R353</v>
          </cell>
          <cell r="BV236" t="str">
            <v>R400</v>
          </cell>
          <cell r="BW236" t="str">
            <v>R401</v>
          </cell>
          <cell r="BX236" t="str">
            <v>R403</v>
          </cell>
          <cell r="BY236" t="str">
            <v>R404</v>
          </cell>
          <cell r="BZ236" t="str">
            <v>R405</v>
          </cell>
          <cell r="CA236" t="str">
            <v>R406</v>
          </cell>
          <cell r="CB236" t="str">
            <v>R407</v>
          </cell>
          <cell r="CC236" t="str">
            <v>R408</v>
          </cell>
          <cell r="CD236" t="str">
            <v>R409</v>
          </cell>
          <cell r="CE236" t="str">
            <v>R410</v>
          </cell>
          <cell r="CF236" t="str">
            <v>R411</v>
          </cell>
          <cell r="CG236" t="str">
            <v>R500</v>
          </cell>
          <cell r="CH236" t="str">
            <v>R503</v>
          </cell>
          <cell r="CI236">
            <v>-30000000</v>
          </cell>
          <cell r="CJ236">
            <v>-17902562.869999997</v>
          </cell>
          <cell r="CK236">
            <v>0</v>
          </cell>
          <cell r="CL236">
            <v>4565925</v>
          </cell>
        </row>
        <row r="237">
          <cell r="B237" t="str">
            <v>ISA02</v>
          </cell>
          <cell r="C237">
            <v>39136530.829999998</v>
          </cell>
          <cell r="D237">
            <v>2000000</v>
          </cell>
          <cell r="E237">
            <v>-3113851.08</v>
          </cell>
          <cell r="F237">
            <v>99701.5</v>
          </cell>
          <cell r="G237">
            <v>-0.01</v>
          </cell>
          <cell r="I237">
            <v>0</v>
          </cell>
          <cell r="K237">
            <v>350000</v>
          </cell>
          <cell r="M237">
            <v>22319054.670000002</v>
          </cell>
          <cell r="N237">
            <v>-191913803.49000001</v>
          </cell>
          <cell r="O237">
            <v>-934600</v>
          </cell>
          <cell r="P237">
            <v>126083716.26000001</v>
          </cell>
          <cell r="R237">
            <v>39350501.68</v>
          </cell>
          <cell r="S237">
            <v>383827606.87</v>
          </cell>
          <cell r="W237">
            <v>200469396.47</v>
          </cell>
          <cell r="X237">
            <v>-926178.68</v>
          </cell>
          <cell r="Y237">
            <v>44116398.600000001</v>
          </cell>
          <cell r="AC237">
            <v>500597171.37</v>
          </cell>
          <cell r="AD237">
            <v>618153817.98000002</v>
          </cell>
          <cell r="AE237">
            <v>4565925</v>
          </cell>
          <cell r="AF237">
            <v>1517951364.48</v>
          </cell>
          <cell r="AG237">
            <v>677442272.53999996</v>
          </cell>
          <cell r="AH237">
            <v>302972954.95999998</v>
          </cell>
          <cell r="AI237">
            <v>52585169.25</v>
          </cell>
          <cell r="AJ237">
            <v>406868487.85000002</v>
          </cell>
          <cell r="AK237">
            <v>1348318131.71</v>
          </cell>
          <cell r="AN237">
            <v>215200981.87</v>
          </cell>
          <cell r="AO237">
            <v>1715147.39</v>
          </cell>
          <cell r="AP237">
            <v>-54185953.140000001</v>
          </cell>
          <cell r="AQ237">
            <v>359172373.01999998</v>
          </cell>
          <cell r="AR237">
            <v>427520155.25</v>
          </cell>
          <cell r="AT237">
            <v>2549736.21</v>
          </cell>
          <cell r="AU237">
            <v>3535096.77</v>
          </cell>
          <cell r="BK237">
            <v>-44814.76</v>
          </cell>
          <cell r="BL237">
            <v>-22502366.879999999</v>
          </cell>
          <cell r="BM237">
            <v>-8112066.1600000001</v>
          </cell>
          <cell r="BZ237">
            <v>1715147.39</v>
          </cell>
          <cell r="CA237">
            <v>27450990</v>
          </cell>
          <cell r="CB237">
            <v>-114336966.3</v>
          </cell>
          <cell r="CD237">
            <v>-2460566.44</v>
          </cell>
          <cell r="CF237">
            <v>-54185953.140000001</v>
          </cell>
          <cell r="CG237">
            <v>-54185953.140000001</v>
          </cell>
          <cell r="CH237">
            <v>0</v>
          </cell>
          <cell r="CI237">
            <v>1900664931.8899999</v>
          </cell>
          <cell r="CJ237">
            <v>-114336966.3</v>
          </cell>
          <cell r="CK237">
            <v>195058627.00999999</v>
          </cell>
          <cell r="CL237">
            <v>781830538.17999995</v>
          </cell>
        </row>
        <row r="238">
          <cell r="B238" t="str">
            <v>Grand Total</v>
          </cell>
          <cell r="C238">
            <v>-2.2351741790771484E-8</v>
          </cell>
          <cell r="D238">
            <v>0</v>
          </cell>
          <cell r="E238">
            <v>-26782.92</v>
          </cell>
          <cell r="F238">
            <v>34800</v>
          </cell>
          <cell r="G238">
            <v>-26235.38</v>
          </cell>
          <cell r="H238">
            <v>0</v>
          </cell>
          <cell r="I238">
            <v>-1.2738382793031633E-8</v>
          </cell>
          <cell r="J238">
            <v>4.6566128730773926E-10</v>
          </cell>
          <cell r="K238">
            <v>0</v>
          </cell>
          <cell r="L238">
            <v>-7.4505805969238281E-9</v>
          </cell>
          <cell r="M238">
            <v>22319054.670000002</v>
          </cell>
          <cell r="N238">
            <v>463089.37</v>
          </cell>
          <cell r="O238">
            <v>-934600</v>
          </cell>
          <cell r="P238">
            <v>1.9790604710578918E-7</v>
          </cell>
          <cell r="Q238">
            <v>1.9371509552001953E-7</v>
          </cell>
          <cell r="R238">
            <v>39350501.68</v>
          </cell>
          <cell r="S238">
            <v>0</v>
          </cell>
          <cell r="T238">
            <v>0</v>
          </cell>
          <cell r="U238">
            <v>-3.6845449358224869E-7</v>
          </cell>
          <cell r="V238">
            <v>0</v>
          </cell>
          <cell r="W238">
            <v>-4.1909515857696533E-9</v>
          </cell>
          <cell r="X238">
            <v>-926178.68</v>
          </cell>
          <cell r="Y238">
            <v>44116398.600000001</v>
          </cell>
          <cell r="Z238">
            <v>0</v>
          </cell>
          <cell r="AA238">
            <v>2.2191670723259449E-10</v>
          </cell>
          <cell r="AB238">
            <v>2.0554580260068178E-10</v>
          </cell>
          <cell r="AC238">
            <v>0</v>
          </cell>
          <cell r="AD238">
            <v>0</v>
          </cell>
          <cell r="AE238">
            <v>5.1222741603851318E-9</v>
          </cell>
          <cell r="AF238">
            <v>0</v>
          </cell>
          <cell r="AG238">
            <v>677442272.53999996</v>
          </cell>
          <cell r="AH238">
            <v>-4.8638321459293365E-7</v>
          </cell>
          <cell r="AI238">
            <v>-1.8812716007232666E-7</v>
          </cell>
          <cell r="AJ238">
            <v>4.4882472138851881E-7</v>
          </cell>
          <cell r="AK238">
            <v>1.4249235391616821E-7</v>
          </cell>
          <cell r="AL238">
            <v>-1.1980591807514429E-7</v>
          </cell>
          <cell r="AM238">
            <v>1.5139594324864447E-6</v>
          </cell>
          <cell r="AN238">
            <v>-1.1641532182693481E-9</v>
          </cell>
          <cell r="AO238">
            <v>0</v>
          </cell>
          <cell r="AP238">
            <v>-7.4505805969238281E-9</v>
          </cell>
          <cell r="AQ238">
            <v>2.0742413653351832E-7</v>
          </cell>
          <cell r="AR238">
            <v>-1.7098955140681937E-8</v>
          </cell>
          <cell r="AS238">
            <v>0</v>
          </cell>
          <cell r="AT238">
            <v>8.123606676235795E-8</v>
          </cell>
          <cell r="AU238">
            <v>0</v>
          </cell>
          <cell r="AV238">
            <v>-5.9604644775390625E-8</v>
          </cell>
          <cell r="AW238">
            <v>-2.6077032089233398E-8</v>
          </cell>
          <cell r="AX238">
            <v>-2.8945505619049072E-6</v>
          </cell>
          <cell r="AY238">
            <v>5.2386894822120667E-10</v>
          </cell>
          <cell r="AZ238">
            <v>6.8423560151131824E-9</v>
          </cell>
          <cell r="BA238">
            <v>3.5762786865234375E-7</v>
          </cell>
          <cell r="BB238">
            <v>5.9604644775390625E-8</v>
          </cell>
          <cell r="BC238">
            <v>0</v>
          </cell>
          <cell r="BD238">
            <v>6.0899765230715275E-9</v>
          </cell>
          <cell r="BE238">
            <v>1753318.13</v>
          </cell>
          <cell r="BF238">
            <v>0</v>
          </cell>
          <cell r="BG238">
            <v>-4.8894435167312622E-9</v>
          </cell>
          <cell r="BH238">
            <v>-6.9849193096160889E-10</v>
          </cell>
          <cell r="BI238">
            <v>60900.19</v>
          </cell>
          <cell r="BJ238">
            <v>-884648.8</v>
          </cell>
          <cell r="BK238">
            <v>-6.4028427004814148E-10</v>
          </cell>
          <cell r="BL238">
            <v>-1.7462298274040222E-10</v>
          </cell>
          <cell r="BM238">
            <v>5.2386894822120667E-10</v>
          </cell>
          <cell r="BN238">
            <v>2.3283064365386963E-10</v>
          </cell>
          <cell r="BO238">
            <v>3.7744030123576522E-11</v>
          </cell>
          <cell r="BP238">
            <v>3.312017327061767E-9</v>
          </cell>
          <cell r="BQ238">
            <v>3.7252902984619141E-9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4.76837158203125E-6</v>
          </cell>
          <cell r="CJ238">
            <v>-2366640.0499999998</v>
          </cell>
          <cell r="CK238">
            <v>19408398963.68</v>
          </cell>
          <cell r="CL238">
            <v>-9371607.7800000031</v>
          </cell>
        </row>
        <row r="239">
          <cell r="B239" t="str">
            <v>BAA57</v>
          </cell>
          <cell r="C239">
            <v>-26395451.25</v>
          </cell>
          <cell r="E239">
            <v>-3255909.4</v>
          </cell>
          <cell r="F239">
            <v>5563630.5700000003</v>
          </cell>
          <cell r="G239">
            <v>-26235.38</v>
          </cell>
          <cell r="M239">
            <v>-5512406.96</v>
          </cell>
          <cell r="N239">
            <v>-195619987.46000001</v>
          </cell>
          <cell r="O239">
            <v>9049158.1600000001</v>
          </cell>
          <cell r="P239">
            <v>144585594.02000001</v>
          </cell>
          <cell r="R239">
            <v>11024813.800000001</v>
          </cell>
          <cell r="S239">
            <v>391239974.27999997</v>
          </cell>
          <cell r="V239">
            <v>9581174.0700000003</v>
          </cell>
          <cell r="W239">
            <v>235357655.91</v>
          </cell>
          <cell r="AC239">
            <v>36616819.710000001</v>
          </cell>
          <cell r="AD239">
            <v>-176281524</v>
          </cell>
          <cell r="AE239">
            <v>2241900</v>
          </cell>
          <cell r="AF239">
            <v>-3937054.17</v>
          </cell>
          <cell r="AG239">
            <v>494011270.62</v>
          </cell>
          <cell r="AH239">
            <v>43494420.549999997</v>
          </cell>
          <cell r="AI239">
            <v>59084683.57</v>
          </cell>
          <cell r="AJ239">
            <v>12207987.880000001</v>
          </cell>
          <cell r="AK239">
            <v>1640483279.04</v>
          </cell>
          <cell r="AN239">
            <v>157356770.09999999</v>
          </cell>
          <cell r="AO239">
            <v>260938249.93000001</v>
          </cell>
          <cell r="AP239">
            <v>-55683833.909999996</v>
          </cell>
          <cell r="AQ239">
            <v>26111644.75</v>
          </cell>
          <cell r="AR239">
            <v>509973435.24000001</v>
          </cell>
          <cell r="AV239">
            <v>2185649.69</v>
          </cell>
          <cell r="AW239">
            <v>39147.4</v>
          </cell>
          <cell r="AZ239">
            <v>109.54</v>
          </cell>
          <cell r="BE239">
            <v>1753318.13</v>
          </cell>
          <cell r="BH239">
            <v>7002397</v>
          </cell>
          <cell r="BI239">
            <v>60900.19</v>
          </cell>
          <cell r="BJ239">
            <v>-884648.8</v>
          </cell>
          <cell r="BK239">
            <v>-44954.53</v>
          </cell>
          <cell r="BL239">
            <v>-22503577.390000001</v>
          </cell>
          <cell r="BM239">
            <v>-8134953.6399999997</v>
          </cell>
          <cell r="BN239">
            <v>-22508698.260000002</v>
          </cell>
          <cell r="BO239">
            <v>-10820644.01</v>
          </cell>
          <cell r="BP239">
            <v>27665446.420000002</v>
          </cell>
          <cell r="BZ239">
            <v>1678305204.8900001</v>
          </cell>
          <cell r="CA239">
            <v>-605470</v>
          </cell>
          <cell r="CB239">
            <v>5370833854.46</v>
          </cell>
          <cell r="CD239">
            <v>-129156651.24000001</v>
          </cell>
          <cell r="CF239">
            <v>4990890604.5299997</v>
          </cell>
          <cell r="CG239">
            <v>4990890604.5299997</v>
          </cell>
          <cell r="CH239">
            <v>235357655.91</v>
          </cell>
          <cell r="CI239">
            <v>-176281524</v>
          </cell>
          <cell r="CJ239">
            <v>5370833854.46</v>
          </cell>
          <cell r="CK239">
            <v>0</v>
          </cell>
          <cell r="CL239">
            <v>-1695154.17</v>
          </cell>
        </row>
        <row r="240">
          <cell r="B240" t="str">
            <v>BAA58</v>
          </cell>
          <cell r="C240">
            <v>-1795579.91</v>
          </cell>
          <cell r="E240">
            <v>-31449.9</v>
          </cell>
          <cell r="F240">
            <v>271844.17</v>
          </cell>
          <cell r="K240">
            <v>498635.94</v>
          </cell>
          <cell r="L240">
            <v>0</v>
          </cell>
          <cell r="N240">
            <v>93460000</v>
          </cell>
          <cell r="O240">
            <v>-1140906905.45</v>
          </cell>
          <cell r="P240">
            <v>-1033695635.92</v>
          </cell>
          <cell r="Q240">
            <v>40000000</v>
          </cell>
          <cell r="R240">
            <v>920795515.57000005</v>
          </cell>
          <cell r="S240">
            <v>30171778.890000001</v>
          </cell>
          <cell r="U240">
            <v>2281813810.8000002</v>
          </cell>
          <cell r="W240">
            <v>13320793.689999999</v>
          </cell>
          <cell r="X240">
            <v>4336792.8</v>
          </cell>
          <cell r="Y240">
            <v>1963097857.5999999</v>
          </cell>
          <cell r="AA240">
            <v>6003429</v>
          </cell>
          <cell r="AC240">
            <v>7021000</v>
          </cell>
          <cell r="AD240">
            <v>0</v>
          </cell>
          <cell r="AE240">
            <v>2241900</v>
          </cell>
          <cell r="AF240">
            <v>-3937054.17</v>
          </cell>
          <cell r="AG240">
            <v>11234885</v>
          </cell>
          <cell r="AH240">
            <v>2067391271.8</v>
          </cell>
          <cell r="AI240">
            <v>1302783426.02</v>
          </cell>
          <cell r="AJ240">
            <v>3225467480.3099999</v>
          </cell>
          <cell r="AK240">
            <v>500003224.70999998</v>
          </cell>
          <cell r="AL240">
            <v>2149891057.9699998</v>
          </cell>
          <cell r="AM240">
            <v>4939852067.3100004</v>
          </cell>
          <cell r="AN240">
            <v>0</v>
          </cell>
          <cell r="AO240">
            <v>2242534.5299999998</v>
          </cell>
          <cell r="AP240">
            <v>8924918.8599999994</v>
          </cell>
          <cell r="AQ240">
            <v>1387572626.8099999</v>
          </cell>
          <cell r="AR240">
            <v>258300545.88</v>
          </cell>
          <cell r="AU240">
            <v>2551496.21</v>
          </cell>
          <cell r="AV240">
            <v>91399126.540000007</v>
          </cell>
          <cell r="AW240">
            <v>575438457.94000006</v>
          </cell>
          <cell r="AZ240">
            <v>146542457</v>
          </cell>
          <cell r="BA240">
            <v>0</v>
          </cell>
          <cell r="BF240">
            <v>69626.570000000007</v>
          </cell>
          <cell r="BL240">
            <v>-1394.73</v>
          </cell>
          <cell r="BN240">
            <v>-1813.15</v>
          </cell>
          <cell r="BO240">
            <v>-1952.62</v>
          </cell>
          <cell r="BW240">
            <v>1330444</v>
          </cell>
          <cell r="BX240">
            <v>77089834.450000003</v>
          </cell>
          <cell r="BZ240">
            <v>77089834.450000003</v>
          </cell>
          <cell r="CA240">
            <v>672249861.8599999</v>
          </cell>
          <cell r="CB240">
            <v>8924918.8599999994</v>
          </cell>
          <cell r="CD240">
            <v>-2963638.89</v>
          </cell>
          <cell r="CF240">
            <v>8924918.8599999994</v>
          </cell>
          <cell r="CG240">
            <v>8924918.8599999994</v>
          </cell>
          <cell r="CH240">
            <v>0</v>
          </cell>
          <cell r="CI240">
            <v>108149250</v>
          </cell>
          <cell r="CJ240">
            <v>8924918.8599999994</v>
          </cell>
          <cell r="CK240">
            <v>0</v>
          </cell>
          <cell r="CL240">
            <v>11234885</v>
          </cell>
        </row>
        <row r="241">
          <cell r="B241" t="str">
            <v>Sum of Closing</v>
          </cell>
          <cell r="C241" t="str">
            <v>Co</v>
          </cell>
          <cell r="F241">
            <v>0</v>
          </cell>
          <cell r="I241">
            <v>100.6</v>
          </cell>
          <cell r="J241">
            <v>211787</v>
          </cell>
          <cell r="K241">
            <v>498635.94</v>
          </cell>
          <cell r="L241">
            <v>0</v>
          </cell>
          <cell r="M241">
            <v>0</v>
          </cell>
          <cell r="N241">
            <v>93460000</v>
          </cell>
          <cell r="O241">
            <v>-1219598157.96</v>
          </cell>
          <cell r="P241">
            <v>-1102568133.45</v>
          </cell>
          <cell r="Q241">
            <v>40000000</v>
          </cell>
          <cell r="R241">
            <v>1035638855.22</v>
          </cell>
          <cell r="S241">
            <v>0</v>
          </cell>
          <cell r="T241">
            <v>14638708.75</v>
          </cell>
          <cell r="U241">
            <v>2439196315.79</v>
          </cell>
          <cell r="V241">
            <v>1060.3</v>
          </cell>
          <cell r="W241">
            <v>36483258.369999997</v>
          </cell>
          <cell r="X241">
            <v>4336792.8</v>
          </cell>
          <cell r="Y241">
            <v>2146839554.9000001</v>
          </cell>
          <cell r="AA241">
            <v>6003429</v>
          </cell>
          <cell r="AC241">
            <v>7021000</v>
          </cell>
          <cell r="AD241">
            <v>-176281524</v>
          </cell>
          <cell r="AE241">
            <v>223047828.44</v>
          </cell>
          <cell r="AF241">
            <v>329285069.52999997</v>
          </cell>
          <cell r="AG241">
            <v>-117250000</v>
          </cell>
          <cell r="AH241">
            <v>8687595.3900000006</v>
          </cell>
          <cell r="AI241">
            <v>16270172.470000001</v>
          </cell>
          <cell r="AJ241">
            <v>18894721.710000001</v>
          </cell>
          <cell r="AK241">
            <v>37427952.600000001</v>
          </cell>
          <cell r="AL241">
            <v>23999532.899999999</v>
          </cell>
          <cell r="AM241">
            <v>29230647.41</v>
          </cell>
          <cell r="AO241">
            <v>2242534.5299999998</v>
          </cell>
          <cell r="AP241">
            <v>69297893.430000007</v>
          </cell>
          <cell r="AQ241">
            <v>39852975.32</v>
          </cell>
          <cell r="AR241">
            <v>607514846.42999995</v>
          </cell>
          <cell r="AS241">
            <v>4183924.53</v>
          </cell>
          <cell r="AT241">
            <v>5009298.6500000004</v>
          </cell>
          <cell r="AU241">
            <v>2275205.31</v>
          </cell>
          <cell r="AV241">
            <v>91399126.540000007</v>
          </cell>
          <cell r="AW241">
            <v>674463820.85000002</v>
          </cell>
          <cell r="AX241">
            <v>260</v>
          </cell>
          <cell r="AY241">
            <v>0</v>
          </cell>
          <cell r="AZ241">
            <v>148774878.25</v>
          </cell>
          <cell r="BA241">
            <v>52511032</v>
          </cell>
          <cell r="BB241">
            <v>148108</v>
          </cell>
          <cell r="BC241">
            <v>0</v>
          </cell>
          <cell r="BF241">
            <v>69626.570000000007</v>
          </cell>
          <cell r="BK241">
            <v>6140000</v>
          </cell>
          <cell r="BR241">
            <v>10556481</v>
          </cell>
          <cell r="BS241">
            <v>13624878</v>
          </cell>
          <cell r="BW241">
            <v>1330444</v>
          </cell>
          <cell r="BX241">
            <v>97018285.019999996</v>
          </cell>
          <cell r="BY241">
            <v>97938285.019999996</v>
          </cell>
          <cell r="BZ241">
            <v>10330444.439999999</v>
          </cell>
          <cell r="CA241">
            <v>97938285.019999996</v>
          </cell>
          <cell r="CB241">
            <v>0</v>
          </cell>
          <cell r="CD241">
            <v>1496159907.5</v>
          </cell>
          <cell r="CF241">
            <v>0</v>
          </cell>
          <cell r="CG241">
            <v>0</v>
          </cell>
          <cell r="CH241">
            <v>0</v>
          </cell>
          <cell r="CI241">
            <v>185823753.81</v>
          </cell>
          <cell r="CJ241">
            <v>0</v>
          </cell>
          <cell r="CK241">
            <v>180972625.03999999</v>
          </cell>
          <cell r="CL241">
            <v>-117250000</v>
          </cell>
        </row>
        <row r="242">
          <cell r="B242" t="str">
            <v>CatCode</v>
          </cell>
          <cell r="C242" t="str">
            <v>A100</v>
          </cell>
          <cell r="D242" t="str">
            <v>A103</v>
          </cell>
          <cell r="E242" t="str">
            <v>A105</v>
          </cell>
          <cell r="F242" t="str">
            <v>A200</v>
          </cell>
          <cell r="G242">
            <v>-0.01</v>
          </cell>
          <cell r="H242" t="str">
            <v>AA02</v>
          </cell>
          <cell r="I242" t="str">
            <v>AM01</v>
          </cell>
          <cell r="J242">
            <v>0</v>
          </cell>
          <cell r="K242" t="str">
            <v>C001</v>
          </cell>
          <cell r="L242" t="str">
            <v>C002</v>
          </cell>
          <cell r="M242">
            <v>0</v>
          </cell>
          <cell r="N242" t="str">
            <v>J001</v>
          </cell>
          <cell r="O242" t="str">
            <v>J002</v>
          </cell>
          <cell r="P242" t="str">
            <v>J003</v>
          </cell>
          <cell r="Q242" t="str">
            <v>L001</v>
          </cell>
          <cell r="R242" t="str">
            <v>L002</v>
          </cell>
          <cell r="S242" t="str">
            <v>L003</v>
          </cell>
          <cell r="T242" t="str">
            <v>L100</v>
          </cell>
          <cell r="U242" t="str">
            <v>M001</v>
          </cell>
          <cell r="V242" t="str">
            <v>M100</v>
          </cell>
          <cell r="W242" t="str">
            <v>M101</v>
          </cell>
          <cell r="X242" t="str">
            <v>P001</v>
          </cell>
          <cell r="Y242">
            <v>316126046.58999997</v>
          </cell>
          <cell r="Z242" t="str">
            <v>P003</v>
          </cell>
          <cell r="AA242" t="str">
            <v>P004</v>
          </cell>
          <cell r="AB242" t="str">
            <v>P005</v>
          </cell>
          <cell r="AC242" t="str">
            <v>P400</v>
          </cell>
          <cell r="AD242" t="str">
            <v>Q001</v>
          </cell>
          <cell r="AE242" t="str">
            <v>Q002</v>
          </cell>
          <cell r="AF242" t="str">
            <v>R001</v>
          </cell>
          <cell r="AG242">
            <v>1645950177.28</v>
          </cell>
          <cell r="AH242" t="str">
            <v>R003</v>
          </cell>
          <cell r="AI242" t="str">
            <v>R005</v>
          </cell>
          <cell r="AJ242" t="str">
            <v>R006</v>
          </cell>
          <cell r="AK242" t="str">
            <v>R007</v>
          </cell>
          <cell r="AL242" t="str">
            <v>R008</v>
          </cell>
          <cell r="AM242" t="str">
            <v>R009</v>
          </cell>
          <cell r="AN242" t="str">
            <v>R010</v>
          </cell>
          <cell r="AO242" t="str">
            <v>R011</v>
          </cell>
          <cell r="AP242" t="str">
            <v>R012</v>
          </cell>
          <cell r="AQ242" t="str">
            <v>R013</v>
          </cell>
          <cell r="AR242" t="str">
            <v>R014</v>
          </cell>
          <cell r="AS242" t="str">
            <v>R015</v>
          </cell>
          <cell r="AT242" t="str">
            <v>R016</v>
          </cell>
          <cell r="AU242" t="str">
            <v>R017</v>
          </cell>
          <cell r="AV242" t="str">
            <v>R018</v>
          </cell>
          <cell r="AW242" t="str">
            <v>R019</v>
          </cell>
          <cell r="AX242" t="str">
            <v>R020</v>
          </cell>
          <cell r="AY242" t="str">
            <v>R022</v>
          </cell>
          <cell r="AZ242" t="str">
            <v>R025</v>
          </cell>
          <cell r="BA242" t="str">
            <v>R030</v>
          </cell>
          <cell r="BB242" t="str">
            <v>R031</v>
          </cell>
          <cell r="BC242">
            <v>0</v>
          </cell>
          <cell r="BD242" t="str">
            <v>R100</v>
          </cell>
          <cell r="BE242" t="str">
            <v>R150</v>
          </cell>
          <cell r="BF242" t="str">
            <v>R151</v>
          </cell>
          <cell r="BG242" t="str">
            <v>R152</v>
          </cell>
          <cell r="BH242" t="str">
            <v>R153</v>
          </cell>
          <cell r="BI242" t="str">
            <v>R210</v>
          </cell>
          <cell r="BJ242" t="str">
            <v>R211</v>
          </cell>
          <cell r="BK242" t="str">
            <v>R212</v>
          </cell>
          <cell r="BL242" t="str">
            <v>R213</v>
          </cell>
          <cell r="BM242" t="str">
            <v>R214</v>
          </cell>
          <cell r="BN242" t="str">
            <v>R260</v>
          </cell>
          <cell r="BO242" t="str">
            <v>R301</v>
          </cell>
          <cell r="BP242" t="str">
            <v>R302</v>
          </cell>
          <cell r="BQ242" t="str">
            <v>R303</v>
          </cell>
          <cell r="BR242" t="str">
            <v>R350</v>
          </cell>
          <cell r="BS242" t="str">
            <v>R351</v>
          </cell>
          <cell r="BT242" t="str">
            <v>R352</v>
          </cell>
          <cell r="BU242" t="str">
            <v>R353</v>
          </cell>
          <cell r="BV242" t="str">
            <v>R400</v>
          </cell>
          <cell r="BW242" t="str">
            <v>R401</v>
          </cell>
          <cell r="BX242" t="str">
            <v>R403</v>
          </cell>
          <cell r="BY242" t="str">
            <v>R404</v>
          </cell>
          <cell r="BZ242" t="str">
            <v>R405</v>
          </cell>
          <cell r="CA242" t="str">
            <v>R406</v>
          </cell>
          <cell r="CB242" t="str">
            <v>R407</v>
          </cell>
          <cell r="CC242" t="str">
            <v>R408</v>
          </cell>
          <cell r="CD242">
            <v>27450990</v>
          </cell>
          <cell r="CE242" t="str">
            <v>R410</v>
          </cell>
          <cell r="CF242" t="str">
            <v>R411</v>
          </cell>
          <cell r="CG242" t="str">
            <v>R500</v>
          </cell>
          <cell r="CH242" t="str">
            <v>R503</v>
          </cell>
          <cell r="CI242" t="str">
            <v>Grand Total</v>
          </cell>
          <cell r="CJ242">
            <v>657198853.66999996</v>
          </cell>
          <cell r="CK242" t="str">
            <v>RPM</v>
          </cell>
          <cell r="CL242">
            <v>2028663744.6900001</v>
          </cell>
        </row>
        <row r="243">
          <cell r="B243" t="str">
            <v>BAA06</v>
          </cell>
          <cell r="C243">
            <v>303507</v>
          </cell>
          <cell r="D243">
            <v>-14</v>
          </cell>
          <cell r="E243">
            <v>-1</v>
          </cell>
          <cell r="F243">
            <v>1872257135.79</v>
          </cell>
          <cell r="G243">
            <v>30.57</v>
          </cell>
          <cell r="H243">
            <v>-384</v>
          </cell>
          <cell r="I243">
            <v>-124307506.43000001</v>
          </cell>
          <cell r="J243">
            <v>-15150.43</v>
          </cell>
          <cell r="K243">
            <v>-998343730.13</v>
          </cell>
          <cell r="L243">
            <v>0</v>
          </cell>
          <cell r="M243">
            <v>150</v>
          </cell>
          <cell r="N243">
            <v>2.3283064365386963E-10</v>
          </cell>
          <cell r="O243">
            <v>205293.11</v>
          </cell>
          <cell r="P243">
            <v>392845.36</v>
          </cell>
          <cell r="Q243">
            <v>-667697</v>
          </cell>
          <cell r="R243">
            <v>-517464.73</v>
          </cell>
          <cell r="S243">
            <v>82656259.309999943</v>
          </cell>
          <cell r="T243">
            <v>-200</v>
          </cell>
          <cell r="U243">
            <v>-410586.14</v>
          </cell>
          <cell r="V243">
            <v>-597623658.69000006</v>
          </cell>
          <cell r="W243">
            <v>0</v>
          </cell>
          <cell r="X243">
            <v>-100</v>
          </cell>
          <cell r="Y243">
            <v>-1031118.65</v>
          </cell>
          <cell r="Z243">
            <v>-1</v>
          </cell>
          <cell r="AA243">
            <v>-1</v>
          </cell>
          <cell r="AB243">
            <v>205215763.40000001</v>
          </cell>
          <cell r="AC243">
            <v>74981886.730000004</v>
          </cell>
          <cell r="AD243">
            <v>0</v>
          </cell>
          <cell r="AE243">
            <v>104872000</v>
          </cell>
          <cell r="AF243">
            <v>0</v>
          </cell>
          <cell r="AG243">
            <v>-836433.22</v>
          </cell>
          <cell r="AH243">
            <v>-785690.69</v>
          </cell>
          <cell r="AI243">
            <v>-1553398.03</v>
          </cell>
          <cell r="AJ243">
            <v>-1973160.31</v>
          </cell>
          <cell r="AK243">
            <v>-2739428.37</v>
          </cell>
          <cell r="AL243">
            <v>-3166430.66</v>
          </cell>
          <cell r="AM243">
            <v>-5844690.0999999996</v>
          </cell>
          <cell r="AN243">
            <v>41340.00000171423</v>
          </cell>
          <cell r="AO243">
            <v>7.4505805969238281E-9</v>
          </cell>
          <cell r="AP243">
            <v>0</v>
          </cell>
          <cell r="AQ243">
            <v>-2447164.66</v>
          </cell>
          <cell r="AR243">
            <v>62216705.419999994</v>
          </cell>
          <cell r="AS243">
            <v>22324214.589999985</v>
          </cell>
          <cell r="AT243">
            <v>3118172.0999999908</v>
          </cell>
          <cell r="AU243">
            <v>-3.2596290111541748E-9</v>
          </cell>
          <cell r="AV243">
            <v>14316240.859999951</v>
          </cell>
          <cell r="AW243">
            <v>-2000</v>
          </cell>
          <cell r="AX243">
            <v>-2000</v>
          </cell>
          <cell r="AY243">
            <v>-1359100</v>
          </cell>
          <cell r="AZ243">
            <v>-1000</v>
          </cell>
          <cell r="BA243">
            <v>0</v>
          </cell>
          <cell r="BB243">
            <v>-100</v>
          </cell>
          <cell r="BC243">
            <v>-99425.68</v>
          </cell>
          <cell r="BD243">
            <v>-12451.28</v>
          </cell>
          <cell r="BE243">
            <v>-467526.44</v>
          </cell>
          <cell r="BF243">
            <v>-30818.28</v>
          </cell>
          <cell r="BG243">
            <v>-3.89</v>
          </cell>
          <cell r="BH243">
            <v>-30747262.440000001</v>
          </cell>
          <cell r="BI243">
            <v>-5</v>
          </cell>
          <cell r="BJ243">
            <v>-100</v>
          </cell>
          <cell r="BK243">
            <v>-100</v>
          </cell>
          <cell r="BL243">
            <v>-100</v>
          </cell>
          <cell r="BM243">
            <v>-250000</v>
          </cell>
          <cell r="BN243">
            <v>-529566</v>
          </cell>
          <cell r="BO243">
            <v>-100</v>
          </cell>
          <cell r="BP243">
            <v>646582.16</v>
          </cell>
          <cell r="BQ243">
            <v>-1000</v>
          </cell>
          <cell r="BR243">
            <v>162863919.96000001</v>
          </cell>
          <cell r="BS243">
            <v>-400000</v>
          </cell>
          <cell r="BT243">
            <v>-685800</v>
          </cell>
          <cell r="BU243">
            <v>-440</v>
          </cell>
          <cell r="BV243">
            <v>-100</v>
          </cell>
          <cell r="BW243">
            <v>-100</v>
          </cell>
          <cell r="BX243">
            <v>-100</v>
          </cell>
          <cell r="BY243">
            <v>0</v>
          </cell>
          <cell r="BZ243">
            <v>98832445.810000002</v>
          </cell>
          <cell r="CA243">
            <v>8.4799997694790363</v>
          </cell>
          <cell r="CB243">
            <v>98832445.810000002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98832445.810000002</v>
          </cell>
          <cell r="CK243">
            <v>0</v>
          </cell>
          <cell r="CL243">
            <v>0</v>
          </cell>
        </row>
        <row r="244">
          <cell r="B244" t="str">
            <v>BAA55</v>
          </cell>
          <cell r="C244">
            <v>-2241633.34</v>
          </cell>
          <cell r="D244">
            <v>0</v>
          </cell>
          <cell r="E244">
            <v>-2.6193447411060333E-10</v>
          </cell>
          <cell r="F244">
            <v>3903912.3</v>
          </cell>
          <cell r="G244">
            <v>6.2361345044316396E-7</v>
          </cell>
          <cell r="H244">
            <v>100.6</v>
          </cell>
          <cell r="I244">
            <v>100.6</v>
          </cell>
          <cell r="J244">
            <v>17</v>
          </cell>
          <cell r="K244">
            <v>498635.94</v>
          </cell>
          <cell r="L244">
            <v>-2023991.38</v>
          </cell>
          <cell r="M244">
            <v>0.01</v>
          </cell>
          <cell r="N244">
            <v>93460000</v>
          </cell>
          <cell r="O244">
            <v>-1225120634.3399999</v>
          </cell>
          <cell r="P244">
            <v>-1102568133.45</v>
          </cell>
          <cell r="Q244">
            <v>40000000</v>
          </cell>
          <cell r="R244">
            <v>1035917697.83</v>
          </cell>
          <cell r="S244">
            <v>0</v>
          </cell>
          <cell r="T244">
            <v>0</v>
          </cell>
          <cell r="U244">
            <v>2450241268.54</v>
          </cell>
          <cell r="V244">
            <v>1060.3</v>
          </cell>
          <cell r="W244">
            <v>0</v>
          </cell>
          <cell r="X244">
            <v>4336792.8</v>
          </cell>
          <cell r="Y244">
            <v>2146839554.9000001</v>
          </cell>
          <cell r="Z244">
            <v>258341589.5500001</v>
          </cell>
          <cell r="AA244">
            <v>6003429</v>
          </cell>
          <cell r="AB244">
            <v>203059381</v>
          </cell>
          <cell r="AC244">
            <v>7021000</v>
          </cell>
          <cell r="AD244">
            <v>69000</v>
          </cell>
          <cell r="AE244">
            <v>0</v>
          </cell>
          <cell r="AF244">
            <v>524916715.54000002</v>
          </cell>
          <cell r="AG244">
            <v>2743848048.3299999</v>
          </cell>
          <cell r="AH244">
            <v>2205136266.77</v>
          </cell>
          <cell r="AI244">
            <v>1783549904.21</v>
          </cell>
          <cell r="AJ244">
            <v>3582683209.4099998</v>
          </cell>
          <cell r="AK244">
            <v>565270079.45000005</v>
          </cell>
          <cell r="AL244">
            <v>2459385455.2600002</v>
          </cell>
          <cell r="AM244">
            <v>6375700133.8199997</v>
          </cell>
          <cell r="AN244">
            <v>41340.00000171423</v>
          </cell>
          <cell r="AO244">
            <v>2242534.5299999998</v>
          </cell>
          <cell r="AP244">
            <v>116309740.12</v>
          </cell>
          <cell r="AQ244">
            <v>1509000025.74</v>
          </cell>
          <cell r="AR244">
            <v>258300545.88</v>
          </cell>
          <cell r="AS244">
            <v>916540901.88</v>
          </cell>
          <cell r="AT244">
            <v>208564907</v>
          </cell>
          <cell r="AU244">
            <v>9388562.4299999997</v>
          </cell>
          <cell r="AV244">
            <v>504878553.58999997</v>
          </cell>
          <cell r="AW244">
            <v>718634791.40999997</v>
          </cell>
          <cell r="AX244">
            <v>-0.16999851539731026</v>
          </cell>
          <cell r="AY244">
            <v>280</v>
          </cell>
          <cell r="AZ244">
            <v>148719342.97</v>
          </cell>
          <cell r="BA244">
            <v>260</v>
          </cell>
          <cell r="BB244">
            <v>251768339</v>
          </cell>
          <cell r="BC244">
            <v>-2.9802322387695313E-8</v>
          </cell>
          <cell r="BD244">
            <v>-20170.22</v>
          </cell>
          <cell r="BE244">
            <v>2023991.38</v>
          </cell>
          <cell r="BF244">
            <v>69626.570000000007</v>
          </cell>
          <cell r="BG244">
            <v>-3.7252902984619141E-9</v>
          </cell>
          <cell r="BH244">
            <v>0</v>
          </cell>
          <cell r="BI244">
            <v>-1.3387762010097504E-9</v>
          </cell>
          <cell r="BJ244">
            <v>7.2177499532699585E-9</v>
          </cell>
          <cell r="BK244">
            <v>5.8207660913467407E-11</v>
          </cell>
          <cell r="BL244">
            <v>6.6575012169778347E-10</v>
          </cell>
          <cell r="BM244">
            <v>14680000</v>
          </cell>
          <cell r="BN244">
            <v>-1.0477378964424133E-9</v>
          </cell>
          <cell r="BO244">
            <v>-2022.35</v>
          </cell>
          <cell r="BP244">
            <v>-5.8207660913467407E-10</v>
          </cell>
          <cell r="BQ244">
            <v>-6.9849193096160889E-10</v>
          </cell>
          <cell r="BR244">
            <v>155020779.96000001</v>
          </cell>
          <cell r="BS244">
            <v>155020779.96000001</v>
          </cell>
          <cell r="BT244">
            <v>5.9371814131736755E-9</v>
          </cell>
          <cell r="BU244">
            <v>0</v>
          </cell>
          <cell r="BV244">
            <v>0</v>
          </cell>
          <cell r="BW244">
            <v>1330444</v>
          </cell>
          <cell r="BX244">
            <v>0</v>
          </cell>
          <cell r="BY244">
            <v>0</v>
          </cell>
          <cell r="BZ244">
            <v>310423240.88999999</v>
          </cell>
          <cell r="CA244">
            <v>432571305.93000007</v>
          </cell>
          <cell r="CB244">
            <v>18658674.199999999</v>
          </cell>
          <cell r="CC244">
            <v>0</v>
          </cell>
          <cell r="CD244">
            <v>2243718449.3000002</v>
          </cell>
          <cell r="CE244">
            <v>0</v>
          </cell>
          <cell r="CF244">
            <v>69000</v>
          </cell>
          <cell r="CG244">
            <v>69000</v>
          </cell>
          <cell r="CH244">
            <v>1060.3</v>
          </cell>
          <cell r="CI244">
            <v>27051716551.250004</v>
          </cell>
          <cell r="CJ244">
            <v>16634665.82</v>
          </cell>
          <cell r="CK244">
            <v>23716239370.210003</v>
          </cell>
          <cell r="CL244">
            <v>23716239370.210003</v>
          </cell>
        </row>
        <row r="245">
          <cell r="B245" t="str">
            <v>BAA57</v>
          </cell>
          <cell r="C245">
            <v>303507</v>
          </cell>
          <cell r="D245">
            <v>-14</v>
          </cell>
          <cell r="E245">
            <v>-1</v>
          </cell>
          <cell r="F245">
            <v>1872257135.79</v>
          </cell>
          <cell r="G245">
            <v>30.57</v>
          </cell>
          <cell r="H245">
            <v>-384</v>
          </cell>
          <cell r="I245">
            <v>-124307506.43000001</v>
          </cell>
          <cell r="J245">
            <v>-15150.43</v>
          </cell>
          <cell r="K245">
            <v>-998343730.13</v>
          </cell>
          <cell r="L245">
            <v>0</v>
          </cell>
          <cell r="M245">
            <v>150</v>
          </cell>
          <cell r="N245">
            <v>-10757644.6</v>
          </cell>
          <cell r="O245">
            <v>205293.11</v>
          </cell>
          <cell r="P245">
            <v>392845.36</v>
          </cell>
          <cell r="Q245">
            <v>-667697</v>
          </cell>
          <cell r="R245">
            <v>-517464.73</v>
          </cell>
          <cell r="S245">
            <v>-200</v>
          </cell>
          <cell r="T245">
            <v>-200</v>
          </cell>
          <cell r="U245">
            <v>-340999303.07999998</v>
          </cell>
          <cell r="V245">
            <v>-597623658.69000006</v>
          </cell>
          <cell r="W245">
            <v>106506540</v>
          </cell>
          <cell r="X245">
            <v>-100</v>
          </cell>
          <cell r="Y245">
            <v>-923800792.30999994</v>
          </cell>
          <cell r="Z245">
            <v>-1</v>
          </cell>
          <cell r="AA245">
            <v>-1</v>
          </cell>
          <cell r="AC245">
            <v>164234.54999999999</v>
          </cell>
          <cell r="AD245">
            <v>0</v>
          </cell>
          <cell r="AE245">
            <v>243104325.28999999</v>
          </cell>
          <cell r="AF245">
            <v>-45296877.109999999</v>
          </cell>
          <cell r="AG245">
            <v>-836433.22</v>
          </cell>
          <cell r="AH245">
            <v>-785690.69</v>
          </cell>
          <cell r="AI245">
            <v>-1553398.03</v>
          </cell>
          <cell r="AJ245">
            <v>-1973160.31</v>
          </cell>
          <cell r="AK245">
            <v>-2739428.37</v>
          </cell>
          <cell r="AL245">
            <v>-3166430.66</v>
          </cell>
          <cell r="AM245">
            <v>-5844690.0999999996</v>
          </cell>
          <cell r="AO245">
            <v>-2242534.5299999998</v>
          </cell>
          <cell r="AP245">
            <v>79743944.590000004</v>
          </cell>
          <cell r="AQ245">
            <v>-2447164.66</v>
          </cell>
          <cell r="AS245">
            <v>168737520.58000001</v>
          </cell>
          <cell r="AT245">
            <v>6216531.2699999996</v>
          </cell>
          <cell r="AU245">
            <v>-489601.31</v>
          </cell>
          <cell r="AV245">
            <v>-30640091.82</v>
          </cell>
          <cell r="AW245">
            <v>-60605659.32</v>
          </cell>
          <cell r="AX245">
            <v>2318030.2400000002</v>
          </cell>
          <cell r="AY245">
            <v>-2000</v>
          </cell>
          <cell r="AZ245">
            <v>-45188694.420000002</v>
          </cell>
          <cell r="BA245">
            <v>-1000</v>
          </cell>
          <cell r="BB245">
            <v>-18015</v>
          </cell>
          <cell r="BC245">
            <v>-100</v>
          </cell>
          <cell r="BD245">
            <v>-20170.22</v>
          </cell>
          <cell r="BE245">
            <v>-99425.68</v>
          </cell>
          <cell r="BF245">
            <v>-69626.570000000007</v>
          </cell>
          <cell r="BG245">
            <v>-467526.44</v>
          </cell>
          <cell r="BH245">
            <v>-30818.28</v>
          </cell>
          <cell r="BI245">
            <v>-3.89</v>
          </cell>
          <cell r="BJ245">
            <v>-30747262.440000001</v>
          </cell>
          <cell r="BK245">
            <v>-5</v>
          </cell>
          <cell r="BL245">
            <v>-100</v>
          </cell>
          <cell r="BM245">
            <v>-100</v>
          </cell>
          <cell r="BN245">
            <v>-100</v>
          </cell>
          <cell r="BO245">
            <v>-250000</v>
          </cell>
          <cell r="BP245">
            <v>-529566</v>
          </cell>
          <cell r="BQ245">
            <v>-100</v>
          </cell>
          <cell r="BR245">
            <v>646582.16</v>
          </cell>
          <cell r="BS245">
            <v>-1000</v>
          </cell>
          <cell r="BT245">
            <v>-65625</v>
          </cell>
          <cell r="BU245">
            <v>-400000</v>
          </cell>
          <cell r="BV245">
            <v>-685800</v>
          </cell>
          <cell r="BW245">
            <v>-440</v>
          </cell>
          <cell r="BX245">
            <v>-100</v>
          </cell>
          <cell r="BY245">
            <v>-100</v>
          </cell>
          <cell r="BZ245">
            <v>106670774.55</v>
          </cell>
          <cell r="CA245">
            <v>128464579.68000004</v>
          </cell>
          <cell r="CB245">
            <v>8.4799997694790363</v>
          </cell>
          <cell r="CD245">
            <v>118066308.41</v>
          </cell>
          <cell r="CE245">
            <v>119698070</v>
          </cell>
          <cell r="CF245">
            <v>90308479.349999994</v>
          </cell>
          <cell r="CG245">
            <v>90308479.349999994</v>
          </cell>
          <cell r="CH245">
            <v>-597623658.69000006</v>
          </cell>
          <cell r="CI245">
            <v>0</v>
          </cell>
          <cell r="CJ245">
            <v>31373030.919999771</v>
          </cell>
          <cell r="CK245">
            <v>0</v>
          </cell>
          <cell r="CL245">
            <v>0</v>
          </cell>
        </row>
        <row r="246">
          <cell r="B246" t="str">
            <v>BAA58</v>
          </cell>
          <cell r="C246">
            <v>83170.7</v>
          </cell>
          <cell r="D246">
            <v>2000000</v>
          </cell>
          <cell r="E246" t="str">
            <v>A105</v>
          </cell>
          <cell r="F246">
            <v>99701.5</v>
          </cell>
          <cell r="G246">
            <v>3803867.3</v>
          </cell>
          <cell r="H246">
            <v>100.6</v>
          </cell>
          <cell r="I246">
            <v>100.6</v>
          </cell>
          <cell r="J246">
            <v>17</v>
          </cell>
          <cell r="K246">
            <v>350000</v>
          </cell>
          <cell r="L246">
            <v>-37695799.420000002</v>
          </cell>
          <cell r="M246" t="str">
            <v>C002</v>
          </cell>
          <cell r="N246" t="str">
            <v>C003</v>
          </cell>
          <cell r="O246">
            <v>266679.24</v>
          </cell>
          <cell r="P246">
            <v>471601.89</v>
          </cell>
          <cell r="Q246" t="str">
            <v>J003</v>
          </cell>
          <cell r="R246">
            <v>-586029.66</v>
          </cell>
          <cell r="S246" t="str">
            <v>L002</v>
          </cell>
          <cell r="T246" t="str">
            <v>L003</v>
          </cell>
          <cell r="U246">
            <v>-533358.42000000004</v>
          </cell>
          <cell r="V246">
            <v>94127364.730000004</v>
          </cell>
          <cell r="W246">
            <v>97510423</v>
          </cell>
          <cell r="X246" t="str">
            <v>M101</v>
          </cell>
          <cell r="Y246">
            <v>-1031118.69</v>
          </cell>
          <cell r="Z246" t="str">
            <v>P002</v>
          </cell>
          <cell r="AA246">
            <v>214304431</v>
          </cell>
          <cell r="AB246">
            <v>203059381</v>
          </cell>
          <cell r="AC246">
            <v>1205295139.96</v>
          </cell>
          <cell r="AD246">
            <v>69982964.370000005</v>
          </cell>
          <cell r="AE246">
            <v>104872000</v>
          </cell>
          <cell r="AF246" t="str">
            <v>Q002</v>
          </cell>
          <cell r="AG246">
            <v>-1013061.6</v>
          </cell>
          <cell r="AH246">
            <v>-943203.74</v>
          </cell>
          <cell r="AI246">
            <v>-1858936.6</v>
          </cell>
          <cell r="AJ246">
            <v>-2324473.0099999998</v>
          </cell>
          <cell r="AK246">
            <v>-3459605.34</v>
          </cell>
          <cell r="AL246">
            <v>11345561.98</v>
          </cell>
          <cell r="AM246">
            <v>-6330211.71</v>
          </cell>
          <cell r="AN246" t="str">
            <v>R009</v>
          </cell>
          <cell r="AO246" t="str">
            <v>R010</v>
          </cell>
          <cell r="AP246" t="str">
            <v>R011</v>
          </cell>
          <cell r="AQ246">
            <v>-3113143.48</v>
          </cell>
          <cell r="AR246">
            <v>23189580.09</v>
          </cell>
          <cell r="AS246" t="str">
            <v>R014</v>
          </cell>
          <cell r="AT246">
            <v>108261018.56</v>
          </cell>
          <cell r="AU246" t="str">
            <v>R017</v>
          </cell>
          <cell r="AV246">
            <v>384294358.24000001</v>
          </cell>
          <cell r="AW246" t="str">
            <v>R019</v>
          </cell>
          <cell r="AX246" t="str">
            <v>R020</v>
          </cell>
          <cell r="AY246">
            <v>280</v>
          </cell>
          <cell r="AZ246">
            <v>20</v>
          </cell>
          <cell r="BA246">
            <v>260</v>
          </cell>
          <cell r="BB246">
            <v>280</v>
          </cell>
          <cell r="BC246">
            <v>280</v>
          </cell>
          <cell r="BD246">
            <v>260</v>
          </cell>
          <cell r="BE246">
            <v>2023991.38</v>
          </cell>
          <cell r="BF246" t="str">
            <v>R150</v>
          </cell>
          <cell r="BG246">
            <v>2023991.38</v>
          </cell>
          <cell r="BH246">
            <v>2023991.38</v>
          </cell>
          <cell r="BI246" t="str">
            <v>R153</v>
          </cell>
          <cell r="BJ246" t="str">
            <v>R210</v>
          </cell>
          <cell r="BK246" t="str">
            <v>R211</v>
          </cell>
          <cell r="BL246" t="str">
            <v>R212</v>
          </cell>
          <cell r="BM246">
            <v>14680000</v>
          </cell>
          <cell r="BN246" t="str">
            <v>R214</v>
          </cell>
          <cell r="BO246">
            <v>16910708.800000001</v>
          </cell>
          <cell r="BP246">
            <v>16910708.800000001</v>
          </cell>
          <cell r="BQ246" t="str">
            <v>R302</v>
          </cell>
          <cell r="BR246" t="str">
            <v>R303</v>
          </cell>
          <cell r="BS246" t="str">
            <v>R350</v>
          </cell>
          <cell r="BT246">
            <v>141295284.96000001</v>
          </cell>
          <cell r="BU246" t="str">
            <v>R352</v>
          </cell>
          <cell r="BV246" t="str">
            <v>R353</v>
          </cell>
          <cell r="BW246" t="str">
            <v>R400</v>
          </cell>
          <cell r="BX246" t="str">
            <v>R401</v>
          </cell>
          <cell r="BY246" t="str">
            <v>R403</v>
          </cell>
          <cell r="BZ246">
            <v>1428548102.6299999</v>
          </cell>
          <cell r="CA246">
            <v>207510423</v>
          </cell>
          <cell r="CB246">
            <v>414337630.33000004</v>
          </cell>
          <cell r="CC246" t="str">
            <v>R407</v>
          </cell>
          <cell r="CD246">
            <v>20798651.25</v>
          </cell>
          <cell r="CE246" t="str">
            <v>R409</v>
          </cell>
          <cell r="CF246">
            <v>69982964.370000005</v>
          </cell>
          <cell r="CG246">
            <v>69982964.370000005</v>
          </cell>
          <cell r="CH246">
            <v>0</v>
          </cell>
          <cell r="CI246">
            <v>104872000</v>
          </cell>
          <cell r="CJ246">
            <v>414337630.33000004</v>
          </cell>
          <cell r="CK246">
            <v>0</v>
          </cell>
          <cell r="CL246">
            <v>0</v>
          </cell>
        </row>
        <row r="247">
          <cell r="B247" t="str">
            <v>BAA59</v>
          </cell>
          <cell r="C247">
            <v>46990871.57</v>
          </cell>
          <cell r="D247">
            <v>-14</v>
          </cell>
          <cell r="E247">
            <v>-1</v>
          </cell>
          <cell r="F247">
            <v>1872257135.79</v>
          </cell>
          <cell r="G247">
            <v>30.57</v>
          </cell>
          <cell r="H247">
            <v>-384</v>
          </cell>
          <cell r="I247">
            <v>-124307506.43000001</v>
          </cell>
          <cell r="J247">
            <v>-15150.43</v>
          </cell>
          <cell r="K247">
            <v>-998343730.13</v>
          </cell>
          <cell r="L247">
            <v>4140627.09</v>
          </cell>
          <cell r="M247">
            <v>150</v>
          </cell>
          <cell r="N247">
            <v>-4987299.76</v>
          </cell>
          <cell r="O247">
            <v>-3122704</v>
          </cell>
          <cell r="P247">
            <v>-3386359.7</v>
          </cell>
          <cell r="Q247">
            <v>-667697</v>
          </cell>
          <cell r="R247">
            <v>6063626.5199999996</v>
          </cell>
          <cell r="S247">
            <v>9974599.4299999997</v>
          </cell>
          <cell r="T247">
            <v>-200</v>
          </cell>
          <cell r="U247">
            <v>6245408</v>
          </cell>
          <cell r="V247">
            <v>-597623658.69000006</v>
          </cell>
          <cell r="W247">
            <v>37318666.130000003</v>
          </cell>
          <cell r="X247">
            <v>-100</v>
          </cell>
          <cell r="Y247">
            <v>1538116.25</v>
          </cell>
          <cell r="Z247">
            <v>-1</v>
          </cell>
          <cell r="AA247">
            <v>-1</v>
          </cell>
          <cell r="AB247">
            <v>-1</v>
          </cell>
          <cell r="AC247">
            <v>-153797007.72999999</v>
          </cell>
          <cell r="AD247">
            <v>21834374.530000001</v>
          </cell>
          <cell r="AE247">
            <v>7333851.6699999999</v>
          </cell>
          <cell r="AF247">
            <v>27195706.34</v>
          </cell>
          <cell r="AG247">
            <v>0</v>
          </cell>
          <cell r="AH247">
            <v>6772719.3899999997</v>
          </cell>
          <cell r="AI247">
            <v>14503496.470000001</v>
          </cell>
          <cell r="AJ247">
            <v>28110756.710000001</v>
          </cell>
          <cell r="AK247">
            <v>29558688.600000001</v>
          </cell>
          <cell r="AL247">
            <v>27008492.899999999</v>
          </cell>
          <cell r="AM247">
            <v>36161997.409999996</v>
          </cell>
          <cell r="AO247">
            <v>518269.57</v>
          </cell>
          <cell r="AQ247">
            <v>39852975.32</v>
          </cell>
          <cell r="AR247">
            <v>1025680.78</v>
          </cell>
          <cell r="AU247">
            <v>150591874.65000001</v>
          </cell>
          <cell r="AV247">
            <v>-30640091.82</v>
          </cell>
          <cell r="AY247">
            <v>-2000</v>
          </cell>
          <cell r="AZ247">
            <v>27622.91</v>
          </cell>
          <cell r="BA247">
            <v>-1000</v>
          </cell>
          <cell r="BB247">
            <v>-1000</v>
          </cell>
          <cell r="BC247">
            <v>-100</v>
          </cell>
          <cell r="BD247">
            <v>20170.22</v>
          </cell>
          <cell r="BE247">
            <v>-99425.68</v>
          </cell>
          <cell r="BF247">
            <v>-12451.28</v>
          </cell>
          <cell r="BG247">
            <v>-467526.44</v>
          </cell>
          <cell r="BH247">
            <v>-30818.28</v>
          </cell>
          <cell r="BI247">
            <v>-3.89</v>
          </cell>
          <cell r="BJ247">
            <v>-30747262.440000001</v>
          </cell>
          <cell r="BK247">
            <v>-5</v>
          </cell>
          <cell r="BL247">
            <v>-100</v>
          </cell>
          <cell r="BM247">
            <v>-100</v>
          </cell>
          <cell r="BN247">
            <v>-100</v>
          </cell>
          <cell r="BO247">
            <v>-250000</v>
          </cell>
          <cell r="BP247">
            <v>-529566</v>
          </cell>
          <cell r="BQ247">
            <v>-100</v>
          </cell>
          <cell r="BR247">
            <v>646582.16</v>
          </cell>
          <cell r="BS247">
            <v>-1000</v>
          </cell>
          <cell r="BT247">
            <v>-65625</v>
          </cell>
          <cell r="BU247">
            <v>-400000</v>
          </cell>
          <cell r="BV247">
            <v>-685800</v>
          </cell>
          <cell r="BW247">
            <v>-440</v>
          </cell>
          <cell r="BX247">
            <v>-100</v>
          </cell>
          <cell r="BY247">
            <v>-100</v>
          </cell>
          <cell r="BZ247">
            <v>276804918.81</v>
          </cell>
          <cell r="CA247">
            <v>-100</v>
          </cell>
          <cell r="CB247">
            <v>129546147.71000001</v>
          </cell>
          <cell r="CC247">
            <v>-100</v>
          </cell>
          <cell r="CD247">
            <v>-1292.2600003406405</v>
          </cell>
          <cell r="CF247">
            <v>283343155.44</v>
          </cell>
          <cell r="CG247">
            <v>283343155.44</v>
          </cell>
          <cell r="CH247">
            <v>0</v>
          </cell>
          <cell r="CI247">
            <v>201836383.90000001</v>
          </cell>
          <cell r="CJ247">
            <v>0</v>
          </cell>
          <cell r="CK247">
            <v>190094014.03999999</v>
          </cell>
          <cell r="CL247">
            <v>190094014.03999999</v>
          </cell>
        </row>
        <row r="248">
          <cell r="B248" t="str">
            <v>BAA60</v>
          </cell>
          <cell r="C248">
            <v>36768616.780000001</v>
          </cell>
          <cell r="D248">
            <v>2000000</v>
          </cell>
          <cell r="F248">
            <v>5586943.54</v>
          </cell>
          <cell r="K248">
            <v>350000</v>
          </cell>
          <cell r="L248">
            <v>0</v>
          </cell>
          <cell r="N248">
            <v>-141216.99</v>
          </cell>
          <cell r="O248">
            <v>176392843.56</v>
          </cell>
          <cell r="P248">
            <v>217847471.31</v>
          </cell>
          <cell r="Q248">
            <v>-337703</v>
          </cell>
          <cell r="R248">
            <v>-382528230.31</v>
          </cell>
          <cell r="S248">
            <v>282434.02</v>
          </cell>
          <cell r="U248">
            <v>-352785685.97000003</v>
          </cell>
          <cell r="V248">
            <v>0</v>
          </cell>
          <cell r="W248">
            <v>97154578</v>
          </cell>
          <cell r="Y248">
            <v>-941032081.51999998</v>
          </cell>
          <cell r="AB248">
            <v>203059381</v>
          </cell>
          <cell r="AC248">
            <v>219284934</v>
          </cell>
          <cell r="AD248">
            <v>110000000</v>
          </cell>
          <cell r="AE248">
            <v>19189974.010000002</v>
          </cell>
          <cell r="AF248">
            <v>-46280646.600000001</v>
          </cell>
          <cell r="AG248">
            <v>0</v>
          </cell>
          <cell r="AH248">
            <v>-435694941.99000001</v>
          </cell>
          <cell r="AI248">
            <v>-383655784.25999999</v>
          </cell>
          <cell r="AJ248">
            <v>-1359145567.4400001</v>
          </cell>
          <cell r="AK248">
            <v>-245474768.94</v>
          </cell>
          <cell r="AL248">
            <v>-729497507.90999997</v>
          </cell>
          <cell r="AM248">
            <v>-1587790822.9400001</v>
          </cell>
          <cell r="AN248">
            <v>372.5</v>
          </cell>
          <cell r="AO248">
            <v>-2242534.5299999998</v>
          </cell>
          <cell r="AP248">
            <v>527264.62</v>
          </cell>
          <cell r="AQ248">
            <v>-182628049.44</v>
          </cell>
          <cell r="AR248">
            <v>125297480.91</v>
          </cell>
          <cell r="AS248">
            <v>916540901.88</v>
          </cell>
          <cell r="AT248">
            <v>711460475.46000004</v>
          </cell>
          <cell r="AU248">
            <v>-2256220.4300000002</v>
          </cell>
          <cell r="AV248">
            <v>-79257531.590000004</v>
          </cell>
          <cell r="AW248">
            <v>-76412757.200000003</v>
          </cell>
          <cell r="AZ248">
            <v>-52146232.009999998</v>
          </cell>
          <cell r="BA248">
            <v>14916.69</v>
          </cell>
          <cell r="BB248">
            <v>-10111480</v>
          </cell>
          <cell r="BD248">
            <v>-20170.22</v>
          </cell>
          <cell r="BF248">
            <v>-69626.570000000007</v>
          </cell>
          <cell r="BI248">
            <v>7002397</v>
          </cell>
          <cell r="BJ248">
            <v>285627.90999999997</v>
          </cell>
          <cell r="BK248">
            <v>247631.59</v>
          </cell>
          <cell r="BL248">
            <v>735401.32</v>
          </cell>
          <cell r="BM248">
            <v>712580.95</v>
          </cell>
          <cell r="BO248">
            <v>50236.69</v>
          </cell>
          <cell r="BP248">
            <v>22522301.460000001</v>
          </cell>
          <cell r="BQ248">
            <v>28181520.719999999</v>
          </cell>
          <cell r="BT248">
            <v>141295284.96000001</v>
          </cell>
          <cell r="BV248">
            <v>141295284.96000001</v>
          </cell>
          <cell r="BY248">
            <v>141295284.96000001</v>
          </cell>
          <cell r="BZ248">
            <v>1065309109.73</v>
          </cell>
          <cell r="CA248">
            <v>336765078.33999997</v>
          </cell>
          <cell r="CB248">
            <v>217154578</v>
          </cell>
          <cell r="CD248">
            <v>418430642.91999996</v>
          </cell>
          <cell r="CF248">
            <v>110000000</v>
          </cell>
          <cell r="CG248">
            <v>110000000</v>
          </cell>
          <cell r="CH248">
            <v>97154578</v>
          </cell>
          <cell r="CI248">
            <v>-7039007350.7999992</v>
          </cell>
          <cell r="CJ248">
            <v>0</v>
          </cell>
          <cell r="CK248">
            <v>-5715357242.1799994</v>
          </cell>
          <cell r="CL248">
            <v>-5715357242.1799994</v>
          </cell>
        </row>
        <row r="249">
          <cell r="B249" t="str">
            <v>BAA61</v>
          </cell>
          <cell r="C249">
            <v>4525523.8499999996</v>
          </cell>
          <cell r="D249">
            <v>2000000</v>
          </cell>
          <cell r="E249">
            <v>-4761.87</v>
          </cell>
          <cell r="F249">
            <v>271844.17</v>
          </cell>
          <cell r="K249">
            <v>539000</v>
          </cell>
          <cell r="L249">
            <v>498635.94</v>
          </cell>
          <cell r="M249">
            <v>0</v>
          </cell>
          <cell r="N249">
            <v>0</v>
          </cell>
          <cell r="O249">
            <v>93460000</v>
          </cell>
          <cell r="P249">
            <v>-1235257880.9200001</v>
          </cell>
          <cell r="Q249">
            <v>-1102568133.45</v>
          </cell>
          <cell r="R249">
            <v>40000000</v>
          </cell>
          <cell r="S249">
            <v>1035778697.92</v>
          </cell>
          <cell r="U249">
            <v>-572092.54</v>
          </cell>
          <cell r="V249">
            <v>2470515761.71</v>
          </cell>
          <cell r="W249">
            <v>141300.54</v>
          </cell>
          <cell r="Y249">
            <v>-1046962.33</v>
          </cell>
          <cell r="Z249">
            <v>0</v>
          </cell>
          <cell r="AB249">
            <v>6003429</v>
          </cell>
          <cell r="AC249">
            <v>-153797007.72999999</v>
          </cell>
          <cell r="AD249">
            <v>7021000</v>
          </cell>
          <cell r="AE249">
            <v>231427.34</v>
          </cell>
          <cell r="AF249">
            <v>0</v>
          </cell>
          <cell r="AG249">
            <v>556747986.79999995</v>
          </cell>
          <cell r="AH249">
            <v>2743848048.3299999</v>
          </cell>
          <cell r="AI249">
            <v>2205136266.77</v>
          </cell>
          <cell r="AJ249">
            <v>1783549904.21</v>
          </cell>
          <cell r="AK249">
            <v>3591658689.02</v>
          </cell>
          <cell r="AL249">
            <v>565708397.99000001</v>
          </cell>
          <cell r="AM249">
            <v>2470644802.9200001</v>
          </cell>
          <cell r="AN249">
            <v>6370624043.4399996</v>
          </cell>
          <cell r="AO249">
            <v>-478.32</v>
          </cell>
          <cell r="AP249">
            <v>2242534.5299999998</v>
          </cell>
          <cell r="AQ249">
            <v>-3557129.37</v>
          </cell>
          <cell r="AR249">
            <v>1509000025.74</v>
          </cell>
          <cell r="AS249">
            <v>192706740.84</v>
          </cell>
          <cell r="AT249">
            <v>208564907</v>
          </cell>
          <cell r="AU249">
            <v>9451470.3100000005</v>
          </cell>
          <cell r="AV249">
            <v>508896522.16000003</v>
          </cell>
          <cell r="AW249">
            <v>718593659.63999999</v>
          </cell>
          <cell r="AX249">
            <v>95926.9</v>
          </cell>
          <cell r="AY249">
            <v>0</v>
          </cell>
          <cell r="AZ249">
            <v>148746965.88</v>
          </cell>
          <cell r="BA249">
            <v>-2078305.17</v>
          </cell>
          <cell r="BB249">
            <v>309469082</v>
          </cell>
          <cell r="BD249">
            <v>20170.22</v>
          </cell>
          <cell r="BE249">
            <v>0</v>
          </cell>
          <cell r="BG249">
            <v>69626.570000000007</v>
          </cell>
          <cell r="BX249">
            <v>1330444</v>
          </cell>
          <cell r="BZ249">
            <v>8654549.540000001</v>
          </cell>
          <cell r="CA249">
            <v>635032602.94000006</v>
          </cell>
          <cell r="CB249">
            <v>2758592800.54</v>
          </cell>
          <cell r="CD249">
            <v>122191634.09999996</v>
          </cell>
          <cell r="CE249">
            <v>120536146.89</v>
          </cell>
          <cell r="CF249">
            <v>2517813588.23</v>
          </cell>
          <cell r="CG249">
            <v>2289210134.96</v>
          </cell>
          <cell r="CH249">
            <v>130750125.25</v>
          </cell>
          <cell r="CI249">
            <v>-26868191.010000002</v>
          </cell>
          <cell r="CJ249">
            <v>27171294235.209999</v>
          </cell>
          <cell r="CK249">
            <v>-24823616.93</v>
          </cell>
          <cell r="CL249">
            <v>-24823616.93</v>
          </cell>
        </row>
        <row r="250">
          <cell r="B250" t="str">
            <v>BAA62</v>
          </cell>
          <cell r="C250">
            <v>-14554.87</v>
          </cell>
          <cell r="E250">
            <v>1379259.8</v>
          </cell>
          <cell r="F250">
            <v>-32980.07</v>
          </cell>
          <cell r="G250">
            <v>499091</v>
          </cell>
          <cell r="I250">
            <v>300</v>
          </cell>
          <cell r="J250">
            <v>534715.56999999995</v>
          </cell>
          <cell r="L250">
            <v>0</v>
          </cell>
          <cell r="M250">
            <v>21778.880000000001</v>
          </cell>
          <cell r="N250">
            <v>-498716.99</v>
          </cell>
          <cell r="O250">
            <v>0</v>
          </cell>
          <cell r="P250">
            <v>326249.84999999998</v>
          </cell>
          <cell r="R250">
            <v>997434.02</v>
          </cell>
          <cell r="S250">
            <v>997434.02</v>
          </cell>
          <cell r="U250">
            <v>0</v>
          </cell>
          <cell r="V250">
            <v>197694.54</v>
          </cell>
          <cell r="W250">
            <v>0</v>
          </cell>
          <cell r="X250">
            <v>93951973</v>
          </cell>
          <cell r="Y250">
            <v>84912</v>
          </cell>
          <cell r="Z250">
            <v>0</v>
          </cell>
          <cell r="AC250">
            <v>56788152.25</v>
          </cell>
          <cell r="AD250">
            <v>1165207.5</v>
          </cell>
          <cell r="AE250">
            <v>0</v>
          </cell>
          <cell r="AF250">
            <v>7671679.5899999999</v>
          </cell>
          <cell r="AG250">
            <v>30884131.600000001</v>
          </cell>
          <cell r="AH250">
            <v>42306807.039999999</v>
          </cell>
          <cell r="AI250">
            <v>36927098.789999999</v>
          </cell>
          <cell r="AJ250">
            <v>25092724.620000001</v>
          </cell>
          <cell r="AK250">
            <v>88134482.560000002</v>
          </cell>
          <cell r="AL250">
            <v>11345561.98</v>
          </cell>
          <cell r="AN250">
            <v>-78574.34</v>
          </cell>
          <cell r="AO250">
            <v>0</v>
          </cell>
          <cell r="AP250">
            <v>524139.53</v>
          </cell>
          <cell r="AR250">
            <v>-3441478.12</v>
          </cell>
          <cell r="AS250">
            <v>273327.63</v>
          </cell>
          <cell r="AT250">
            <v>10623436.640000001</v>
          </cell>
          <cell r="AU250">
            <v>5560.24</v>
          </cell>
          <cell r="AV250">
            <v>0</v>
          </cell>
          <cell r="AW250">
            <v>2672.47</v>
          </cell>
          <cell r="AX250">
            <v>-23256.17</v>
          </cell>
          <cell r="AY250">
            <v>-6221.76</v>
          </cell>
          <cell r="AZ250">
            <v>27622.91</v>
          </cell>
          <cell r="BA250">
            <v>14916.69</v>
          </cell>
          <cell r="BB250">
            <v>0</v>
          </cell>
          <cell r="BC250">
            <v>78169</v>
          </cell>
          <cell r="BD250">
            <v>20170.22</v>
          </cell>
          <cell r="BE250">
            <v>10133519.890000001</v>
          </cell>
          <cell r="BF250">
            <v>1621729.76</v>
          </cell>
          <cell r="BG250">
            <v>2058563.79</v>
          </cell>
          <cell r="BH250">
            <v>59253.8</v>
          </cell>
          <cell r="BI250">
            <v>7002397</v>
          </cell>
          <cell r="BJ250">
            <v>285627.90999999997</v>
          </cell>
          <cell r="BK250">
            <v>247631.59</v>
          </cell>
          <cell r="BL250">
            <v>735401.32</v>
          </cell>
          <cell r="BM250">
            <v>712580.95</v>
          </cell>
          <cell r="BO250">
            <v>50236.69</v>
          </cell>
          <cell r="BP250">
            <v>22522301.460000001</v>
          </cell>
          <cell r="BQ250">
            <v>28181520.719999999</v>
          </cell>
          <cell r="BR250">
            <v>0</v>
          </cell>
          <cell r="BT250">
            <v>182238.14</v>
          </cell>
          <cell r="BU250">
            <v>250</v>
          </cell>
          <cell r="BZ250">
            <v>153025130.16999996</v>
          </cell>
          <cell r="CA250">
            <v>14041011.43</v>
          </cell>
          <cell r="CB250">
            <v>337603560.09000003</v>
          </cell>
          <cell r="CD250">
            <v>94663663</v>
          </cell>
          <cell r="CF250">
            <v>337277310.24000001</v>
          </cell>
          <cell r="CG250">
            <v>337277310.24000001</v>
          </cell>
          <cell r="CH250">
            <v>0</v>
          </cell>
          <cell r="CI250">
            <v>11345561.98</v>
          </cell>
          <cell r="CJ250">
            <v>0</v>
          </cell>
          <cell r="CK250">
            <v>11345561.98</v>
          </cell>
          <cell r="CL250">
            <v>11345561.98</v>
          </cell>
        </row>
        <row r="251">
          <cell r="B251" t="str">
            <v>BAA63</v>
          </cell>
          <cell r="C251">
            <v>-21696684.75</v>
          </cell>
          <cell r="D251">
            <v>-14</v>
          </cell>
          <cell r="E251">
            <v>2324682.79</v>
          </cell>
          <cell r="F251">
            <v>271844.17</v>
          </cell>
          <cell r="G251">
            <v>591542</v>
          </cell>
          <cell r="H251">
            <v>-200</v>
          </cell>
          <cell r="I251">
            <v>-124307506.43000001</v>
          </cell>
          <cell r="J251">
            <v>0</v>
          </cell>
          <cell r="K251">
            <v>-932005836.94000006</v>
          </cell>
          <cell r="L251">
            <v>28812317.260000002</v>
          </cell>
          <cell r="M251">
            <v>150</v>
          </cell>
          <cell r="N251">
            <v>670329593.08000004</v>
          </cell>
          <cell r="O251">
            <v>64856993.799999997</v>
          </cell>
          <cell r="P251">
            <v>2119629.96</v>
          </cell>
          <cell r="R251">
            <v>-450000</v>
          </cell>
          <cell r="S251">
            <v>3209301.36</v>
          </cell>
          <cell r="U251">
            <v>-200</v>
          </cell>
          <cell r="V251">
            <v>125540470.89</v>
          </cell>
          <cell r="W251">
            <v>1799586.95</v>
          </cell>
          <cell r="Y251">
            <v>95394.2</v>
          </cell>
          <cell r="Z251">
            <v>-100</v>
          </cell>
          <cell r="AA251">
            <v>-1</v>
          </cell>
          <cell r="AB251">
            <v>-1</v>
          </cell>
          <cell r="AC251">
            <v>311175</v>
          </cell>
          <cell r="AD251">
            <v>0</v>
          </cell>
          <cell r="AE251">
            <v>528415.30000000005</v>
          </cell>
          <cell r="AF251">
            <v>104872000</v>
          </cell>
          <cell r="AG251">
            <v>2084915.92</v>
          </cell>
          <cell r="AH251">
            <v>0</v>
          </cell>
          <cell r="AI251">
            <v>175570.22</v>
          </cell>
          <cell r="AJ251">
            <v>462396.34</v>
          </cell>
          <cell r="AK251">
            <v>6142226.8300000001</v>
          </cell>
          <cell r="AN251">
            <v>286784.59999999998</v>
          </cell>
          <cell r="AO251">
            <v>236513.65</v>
          </cell>
          <cell r="AP251">
            <v>1818002.68</v>
          </cell>
          <cell r="AQ251">
            <v>12968.9</v>
          </cell>
          <cell r="AR251">
            <v>-681734.79</v>
          </cell>
          <cell r="AS251">
            <v>-523091.23</v>
          </cell>
          <cell r="AT251">
            <v>-562517.26</v>
          </cell>
          <cell r="AU251">
            <v>217260749.59</v>
          </cell>
          <cell r="AV251">
            <v>0</v>
          </cell>
          <cell r="AW251">
            <v>368837730.32999998</v>
          </cell>
          <cell r="AX251">
            <v>392015936.58999997</v>
          </cell>
          <cell r="BA251">
            <v>16335.27</v>
          </cell>
          <cell r="BC251">
            <v>57137</v>
          </cell>
          <cell r="BD251">
            <v>57137</v>
          </cell>
          <cell r="BE251">
            <v>-285923.67</v>
          </cell>
          <cell r="BF251">
            <v>8165715.0800000001</v>
          </cell>
          <cell r="BG251">
            <v>1004867.17</v>
          </cell>
          <cell r="BH251">
            <v>1481742.15</v>
          </cell>
          <cell r="BI251">
            <v>7002397</v>
          </cell>
          <cell r="BJ251">
            <v>297728.18</v>
          </cell>
          <cell r="BK251">
            <v>233512.16</v>
          </cell>
          <cell r="BL251">
            <v>777754.63</v>
          </cell>
          <cell r="BM251">
            <v>490534.33</v>
          </cell>
          <cell r="BN251">
            <v>-5</v>
          </cell>
          <cell r="BO251">
            <v>50236.69</v>
          </cell>
          <cell r="BP251">
            <v>22522301.460000001</v>
          </cell>
          <cell r="BQ251">
            <v>30631622.350000001</v>
          </cell>
          <cell r="BR251">
            <v>0</v>
          </cell>
          <cell r="BS251">
            <v>0</v>
          </cell>
          <cell r="BT251">
            <v>182238.14</v>
          </cell>
          <cell r="BU251">
            <v>250</v>
          </cell>
          <cell r="BV251">
            <v>250</v>
          </cell>
          <cell r="BW251">
            <v>-1000</v>
          </cell>
          <cell r="BX251">
            <v>-1000</v>
          </cell>
          <cell r="BY251">
            <v>-65625</v>
          </cell>
          <cell r="BZ251">
            <v>3035057.48</v>
          </cell>
          <cell r="CA251">
            <v>123777836.15000004</v>
          </cell>
          <cell r="CB251">
            <v>586098479.91999996</v>
          </cell>
          <cell r="CC251">
            <v>-100</v>
          </cell>
          <cell r="CD251">
            <v>689540218.10000002</v>
          </cell>
          <cell r="CF251">
            <v>586098479.91999996</v>
          </cell>
          <cell r="CG251">
            <v>217260749.58999997</v>
          </cell>
          <cell r="CH251">
            <v>0</v>
          </cell>
          <cell r="CI251">
            <v>0</v>
          </cell>
          <cell r="CJ251">
            <v>104872000</v>
          </cell>
          <cell r="CK251">
            <v>0</v>
          </cell>
          <cell r="CL251">
            <v>5.4829615692142397E-6</v>
          </cell>
        </row>
        <row r="252">
          <cell r="B252" t="str">
            <v>BAC01</v>
          </cell>
          <cell r="C252">
            <v>260486.14</v>
          </cell>
          <cell r="D252">
            <v>2000000</v>
          </cell>
          <cell r="E252">
            <v>-4095.54</v>
          </cell>
          <cell r="F252">
            <v>99701.5</v>
          </cell>
          <cell r="G252">
            <v>21593611.02</v>
          </cell>
          <cell r="H252">
            <v>0</v>
          </cell>
          <cell r="I252">
            <v>125979105.84</v>
          </cell>
          <cell r="J252">
            <v>-11135291.130000001</v>
          </cell>
          <cell r="K252">
            <v>539000</v>
          </cell>
          <cell r="L252">
            <v>26901949.260000002</v>
          </cell>
          <cell r="M252">
            <v>11122258.779999999</v>
          </cell>
          <cell r="N252">
            <v>-498716.99</v>
          </cell>
          <cell r="O252">
            <v>16589593.26</v>
          </cell>
          <cell r="P252">
            <v>-3122704</v>
          </cell>
          <cell r="Q252">
            <v>-3386359.7</v>
          </cell>
          <cell r="R252">
            <v>1001</v>
          </cell>
          <cell r="S252">
            <v>6063626.5199999996</v>
          </cell>
          <cell r="T252">
            <v>200</v>
          </cell>
          <cell r="U252">
            <v>-670944.05000000005</v>
          </cell>
          <cell r="V252">
            <v>6245408</v>
          </cell>
          <cell r="W252">
            <v>6410.3</v>
          </cell>
          <cell r="X252">
            <v>672231.05</v>
          </cell>
          <cell r="Y252">
            <v>-5955234.2599999998</v>
          </cell>
          <cell r="Z252">
            <v>1538116.25</v>
          </cell>
          <cell r="AA252">
            <v>-7020999</v>
          </cell>
          <cell r="AC252">
            <v>-1427960117.8199999</v>
          </cell>
          <cell r="AD252">
            <v>-597195.22</v>
          </cell>
          <cell r="AE252">
            <v>-139124.82999999999</v>
          </cell>
          <cell r="AF252">
            <v>309601.06</v>
          </cell>
          <cell r="AG252">
            <v>0</v>
          </cell>
          <cell r="AH252">
            <v>8388542.9400000004</v>
          </cell>
          <cell r="AI252">
            <v>6772719.3899999997</v>
          </cell>
          <cell r="AJ252">
            <v>14503496.470000001</v>
          </cell>
          <cell r="AK252">
            <v>28110756.710000001</v>
          </cell>
          <cell r="AL252">
            <v>29558688.600000001</v>
          </cell>
          <cell r="AM252">
            <v>27008492.899999999</v>
          </cell>
          <cell r="AN252">
            <v>36161997.409999996</v>
          </cell>
          <cell r="AO252">
            <v>-80524.210000000006</v>
          </cell>
          <cell r="AP252">
            <v>7832.88</v>
          </cell>
          <cell r="AQ252">
            <v>-31881039.5</v>
          </cell>
          <cell r="AR252">
            <v>39852975.32</v>
          </cell>
          <cell r="AS252">
            <v>223688.53</v>
          </cell>
          <cell r="AT252">
            <v>-181490265.69999999</v>
          </cell>
          <cell r="AV252">
            <v>3603.45</v>
          </cell>
          <cell r="AW252">
            <v>313840993.82999998</v>
          </cell>
          <cell r="AX252">
            <v>37318090.109999999</v>
          </cell>
          <cell r="AY252">
            <v>-23736.62</v>
          </cell>
          <cell r="AZ252">
            <v>768355.19</v>
          </cell>
          <cell r="BA252">
            <v>-822.44</v>
          </cell>
          <cell r="BB252">
            <v>710306.14</v>
          </cell>
          <cell r="BC252">
            <v>-1137</v>
          </cell>
          <cell r="BD252">
            <v>0</v>
          </cell>
          <cell r="BI252">
            <v>517589.95</v>
          </cell>
          <cell r="BJ252">
            <v>-70012.740000000005</v>
          </cell>
          <cell r="BK252">
            <v>-37940253.969999999</v>
          </cell>
          <cell r="BL252">
            <v>32676702.129999999</v>
          </cell>
          <cell r="BM252">
            <v>391234</v>
          </cell>
          <cell r="BN252">
            <v>-866376</v>
          </cell>
          <cell r="BO252">
            <v>-46251.22</v>
          </cell>
          <cell r="BP252">
            <v>-22512569.859999999</v>
          </cell>
          <cell r="BQ252">
            <v>-14222328.34</v>
          </cell>
          <cell r="BR252">
            <v>-118297.36</v>
          </cell>
          <cell r="BS252">
            <v>110163</v>
          </cell>
          <cell r="BT252">
            <v>733826.56000000006</v>
          </cell>
          <cell r="BU252">
            <v>-114565</v>
          </cell>
          <cell r="BV252">
            <v>-40245</v>
          </cell>
          <cell r="BW252">
            <v>-32474.23</v>
          </cell>
          <cell r="BX252">
            <v>-1000</v>
          </cell>
          <cell r="BY252">
            <v>1616.18</v>
          </cell>
          <cell r="BZ252">
            <v>85.200000071595923</v>
          </cell>
          <cell r="CA252">
            <v>16881076.119999997</v>
          </cell>
          <cell r="CB252">
            <v>11060816.039999999</v>
          </cell>
          <cell r="CD252">
            <v>2806306858.2200003</v>
          </cell>
          <cell r="CF252">
            <v>8713154.7200000007</v>
          </cell>
          <cell r="CG252">
            <v>8713154.7200000007</v>
          </cell>
          <cell r="CH252">
            <v>6410.3</v>
          </cell>
          <cell r="CI252">
            <v>27331742.330000002</v>
          </cell>
          <cell r="CJ252">
            <v>208818015.59</v>
          </cell>
          <cell r="CK252">
            <v>24432554.690000001</v>
          </cell>
          <cell r="CL252">
            <v>24432554.690000001</v>
          </cell>
        </row>
        <row r="253">
          <cell r="B253" t="str">
            <v>BAC03</v>
          </cell>
          <cell r="C253">
            <v>43779983.359999999</v>
          </cell>
          <cell r="D253" t="str">
            <v>A103</v>
          </cell>
          <cell r="E253">
            <v>241870.36</v>
          </cell>
          <cell r="F253">
            <v>-74782.94</v>
          </cell>
          <cell r="G253">
            <v>591542</v>
          </cell>
          <cell r="H253" t="str">
            <v>AA02</v>
          </cell>
          <cell r="I253" t="str">
            <v>AA03</v>
          </cell>
          <cell r="J253">
            <v>0</v>
          </cell>
          <cell r="K253" t="str">
            <v>AM02</v>
          </cell>
          <cell r="L253" t="str">
            <v>C001</v>
          </cell>
          <cell r="M253">
            <v>0.02</v>
          </cell>
          <cell r="N253">
            <v>-1666028.9</v>
          </cell>
          <cell r="O253">
            <v>0</v>
          </cell>
          <cell r="P253">
            <v>-67582.48</v>
          </cell>
          <cell r="Q253">
            <v>326249.84999999998</v>
          </cell>
          <cell r="R253">
            <v>3350773.75</v>
          </cell>
          <cell r="S253">
            <v>3332057.8</v>
          </cell>
          <cell r="T253">
            <v>0</v>
          </cell>
          <cell r="U253" t="str">
            <v>L100</v>
          </cell>
          <cell r="V253">
            <v>0</v>
          </cell>
          <cell r="W253">
            <v>12140294.050000001</v>
          </cell>
          <cell r="X253">
            <v>95394.2</v>
          </cell>
          <cell r="Y253">
            <v>95394.2</v>
          </cell>
          <cell r="Z253">
            <v>-973804198.04999995</v>
          </cell>
          <cell r="AA253" t="str">
            <v>P003</v>
          </cell>
          <cell r="AB253" t="str">
            <v>P004</v>
          </cell>
          <cell r="AC253">
            <v>0</v>
          </cell>
          <cell r="AD253">
            <v>74528164.390000001</v>
          </cell>
          <cell r="AE253">
            <v>520677.54</v>
          </cell>
          <cell r="AF253">
            <v>218870.74</v>
          </cell>
          <cell r="AG253">
            <v>0</v>
          </cell>
          <cell r="AH253">
            <v>0</v>
          </cell>
          <cell r="AI253">
            <v>0</v>
          </cell>
          <cell r="AJ253">
            <v>-18498.57</v>
          </cell>
          <cell r="AK253">
            <v>0</v>
          </cell>
          <cell r="AL253">
            <v>63491039.520000003</v>
          </cell>
          <cell r="AM253">
            <v>-764997467.90999997</v>
          </cell>
          <cell r="AN253">
            <v>123740.51</v>
          </cell>
          <cell r="AO253">
            <v>189145.16</v>
          </cell>
          <cell r="AP253">
            <v>1954169.4</v>
          </cell>
          <cell r="AQ253">
            <v>12968.9</v>
          </cell>
          <cell r="AR253">
            <v>1135703.94</v>
          </cell>
          <cell r="AS253">
            <v>-134641.21</v>
          </cell>
          <cell r="AT253">
            <v>23009646.609999999</v>
          </cell>
          <cell r="AU253">
            <v>268049429.78</v>
          </cell>
          <cell r="AV253">
            <v>-85430180.010000005</v>
          </cell>
          <cell r="AW253">
            <v>-2040266.25</v>
          </cell>
          <cell r="AX253">
            <v>84606714.879999995</v>
          </cell>
          <cell r="AY253">
            <v>79143170</v>
          </cell>
          <cell r="AZ253">
            <v>27622.91</v>
          </cell>
          <cell r="BA253">
            <v>11243288</v>
          </cell>
          <cell r="BB253">
            <v>0</v>
          </cell>
          <cell r="BC253" t="str">
            <v>R042</v>
          </cell>
          <cell r="BD253">
            <v>20170.22</v>
          </cell>
          <cell r="BE253">
            <v>57137</v>
          </cell>
          <cell r="BF253">
            <v>-285923.67</v>
          </cell>
          <cell r="BG253">
            <v>8165715.0800000001</v>
          </cell>
          <cell r="BH253">
            <v>1004867.17</v>
          </cell>
          <cell r="BI253">
            <v>0</v>
          </cell>
          <cell r="BJ253">
            <v>219886.92</v>
          </cell>
          <cell r="BK253">
            <v>27898921.690000001</v>
          </cell>
          <cell r="BL253">
            <v>666790</v>
          </cell>
          <cell r="BM253" t="str">
            <v>R213</v>
          </cell>
          <cell r="BN253" t="str">
            <v>R214</v>
          </cell>
          <cell r="BO253" t="str">
            <v>R260</v>
          </cell>
          <cell r="BP253">
            <v>-2231.56</v>
          </cell>
          <cell r="BQ253" t="str">
            <v>R302</v>
          </cell>
          <cell r="BR253" t="str">
            <v>R303</v>
          </cell>
          <cell r="BS253" t="str">
            <v>R350</v>
          </cell>
          <cell r="BT253">
            <v>0</v>
          </cell>
          <cell r="BU253" t="str">
            <v>R352</v>
          </cell>
          <cell r="BV253">
            <v>182238.14</v>
          </cell>
          <cell r="BW253">
            <v>250</v>
          </cell>
          <cell r="BX253" t="str">
            <v>R401</v>
          </cell>
          <cell r="BY253" t="str">
            <v>R403</v>
          </cell>
          <cell r="BZ253">
            <v>39967179.329999998</v>
          </cell>
          <cell r="CA253">
            <v>791978.18</v>
          </cell>
          <cell r="CB253">
            <v>150426806.43000001</v>
          </cell>
          <cell r="CC253" t="str">
            <v>R407</v>
          </cell>
          <cell r="CD253">
            <v>321347204.33999997</v>
          </cell>
          <cell r="CE253" t="str">
            <v>R409</v>
          </cell>
          <cell r="CF253">
            <v>130833142.59999999</v>
          </cell>
          <cell r="CG253">
            <v>132873408.84999999</v>
          </cell>
          <cell r="CH253">
            <v>2253685.7200000002</v>
          </cell>
          <cell r="CI253">
            <v>44963480.429999992</v>
          </cell>
          <cell r="CJ253">
            <v>141823648.03</v>
          </cell>
          <cell r="CK253">
            <v>1163326.8499999999</v>
          </cell>
          <cell r="CL253">
            <v>1163326.8499999999</v>
          </cell>
        </row>
        <row r="254">
          <cell r="B254" t="str">
            <v>BAC04</v>
          </cell>
          <cell r="C254">
            <v>40730085.950000003</v>
          </cell>
          <cell r="D254">
            <v>-1999986</v>
          </cell>
          <cell r="E254">
            <v>-2369.39</v>
          </cell>
          <cell r="F254">
            <v>2461816.87</v>
          </cell>
          <cell r="G254">
            <v>21560320.52</v>
          </cell>
          <cell r="I254">
            <v>125980692.12</v>
          </cell>
          <cell r="J254">
            <v>-227680</v>
          </cell>
          <cell r="L254">
            <v>498635.94</v>
          </cell>
          <cell r="M254">
            <v>-11037.82</v>
          </cell>
          <cell r="N254">
            <v>0</v>
          </cell>
          <cell r="O254">
            <v>-21745304.039999999</v>
          </cell>
          <cell r="P254">
            <v>303395.88</v>
          </cell>
          <cell r="Q254">
            <v>515252.37</v>
          </cell>
          <cell r="R254">
            <v>122384095.95999999</v>
          </cell>
          <cell r="S254">
            <v>-740288.32</v>
          </cell>
          <cell r="T254">
            <v>200</v>
          </cell>
          <cell r="U254">
            <v>43490607.939999998</v>
          </cell>
          <cell r="V254">
            <v>-606791.72</v>
          </cell>
          <cell r="W254">
            <v>5851707.0499999998</v>
          </cell>
          <cell r="X254">
            <v>73248855</v>
          </cell>
          <cell r="Y254">
            <v>168697601.86000001</v>
          </cell>
          <cell r="Z254">
            <v>-1050483.1499999999</v>
          </cell>
          <cell r="AA254">
            <v>-7020999</v>
          </cell>
          <cell r="AB254">
            <v>6003429</v>
          </cell>
          <cell r="AC254">
            <v>6267617018.6999998</v>
          </cell>
          <cell r="AD254">
            <v>-2527815347.79</v>
          </cell>
          <cell r="AE254">
            <v>1460934.3</v>
          </cell>
          <cell r="AF254">
            <v>262438927.87</v>
          </cell>
          <cell r="AG254">
            <v>0</v>
          </cell>
          <cell r="AH254">
            <v>-1134086.1399999999</v>
          </cell>
          <cell r="AI254">
            <v>-1030504.67</v>
          </cell>
          <cell r="AJ254">
            <v>-2096997.96</v>
          </cell>
          <cell r="AK254">
            <v>-3027787.04</v>
          </cell>
          <cell r="AL254">
            <v>-3879220.14</v>
          </cell>
          <cell r="AM254">
            <v>-4146398.52</v>
          </cell>
          <cell r="AN254">
            <v>-7080472.3700000001</v>
          </cell>
          <cell r="AO254">
            <v>-105384877.3</v>
          </cell>
          <cell r="AP254">
            <v>1383843.34</v>
          </cell>
          <cell r="AQ254">
            <v>142176094.09</v>
          </cell>
          <cell r="AR254">
            <v>-3779122.31</v>
          </cell>
          <cell r="AS254">
            <v>-37656.01</v>
          </cell>
          <cell r="AT254">
            <v>183010415.61000001</v>
          </cell>
          <cell r="AU254">
            <v>6832431.6100000003</v>
          </cell>
          <cell r="AV254">
            <v>0</v>
          </cell>
          <cell r="AW254">
            <v>26227189.010000002</v>
          </cell>
          <cell r="AX254">
            <v>64060588.850000001</v>
          </cell>
          <cell r="AY254">
            <v>3488998.17</v>
          </cell>
          <cell r="AZ254">
            <v>191071.51</v>
          </cell>
          <cell r="BA254">
            <v>28697.77</v>
          </cell>
          <cell r="BB254">
            <v>146892732</v>
          </cell>
          <cell r="BC254">
            <v>-1637</v>
          </cell>
          <cell r="BD254">
            <v>0</v>
          </cell>
          <cell r="BI254">
            <v>7002397</v>
          </cell>
          <cell r="BJ254">
            <v>247569.49</v>
          </cell>
          <cell r="BK254">
            <v>221380.23</v>
          </cell>
          <cell r="BL254">
            <v>724903.09</v>
          </cell>
          <cell r="BM254">
            <v>406241.01</v>
          </cell>
          <cell r="BN254">
            <v>391234</v>
          </cell>
          <cell r="BO254">
            <v>50236.69</v>
          </cell>
          <cell r="BP254">
            <v>22522301.460000001</v>
          </cell>
          <cell r="BQ254">
            <v>31952107.09</v>
          </cell>
          <cell r="BR254">
            <v>-2221052</v>
          </cell>
          <cell r="BS254">
            <v>12919395</v>
          </cell>
          <cell r="BT254">
            <v>14126384.6</v>
          </cell>
          <cell r="BU254">
            <v>733826.56000000006</v>
          </cell>
          <cell r="BV254">
            <v>-114565</v>
          </cell>
          <cell r="BW254">
            <v>-40245</v>
          </cell>
          <cell r="BX254">
            <v>-32474.23</v>
          </cell>
          <cell r="BY254">
            <v>-1000</v>
          </cell>
          <cell r="BZ254">
            <v>5.9604644775390625E-7</v>
          </cell>
          <cell r="CA254">
            <v>1.000016031830453E-2</v>
          </cell>
          <cell r="CB254">
            <v>22050487.480000004</v>
          </cell>
          <cell r="CD254">
            <v>746078244.00999999</v>
          </cell>
          <cell r="CF254">
            <v>15079950.890000001</v>
          </cell>
          <cell r="CG254">
            <v>15079950.890000001</v>
          </cell>
          <cell r="CH254">
            <v>5851707.0499999998</v>
          </cell>
          <cell r="CI254">
            <v>255325463.59999999</v>
          </cell>
          <cell r="CJ254">
            <v>-28764618.530000001</v>
          </cell>
          <cell r="CK254">
            <v>171528726.17999998</v>
          </cell>
          <cell r="CL254">
            <v>171500028.40999997</v>
          </cell>
        </row>
        <row r="255">
          <cell r="B255" t="str">
            <v>BAC05</v>
          </cell>
          <cell r="C255">
            <v>5159379.29</v>
          </cell>
          <cell r="E255">
            <v>-607210.85</v>
          </cell>
          <cell r="F255">
            <v>238623.24</v>
          </cell>
          <cell r="G255">
            <v>-44113.67</v>
          </cell>
          <cell r="J255">
            <v>0</v>
          </cell>
          <cell r="L255">
            <v>-21712.39</v>
          </cell>
          <cell r="M255">
            <v>1043575.31</v>
          </cell>
          <cell r="N255">
            <v>-11231284</v>
          </cell>
          <cell r="O255">
            <v>1195742.32</v>
          </cell>
          <cell r="P255">
            <v>0</v>
          </cell>
          <cell r="Q255">
            <v>1534511.19</v>
          </cell>
          <cell r="S255">
            <v>22462567.969999999</v>
          </cell>
          <cell r="T255">
            <v>-3.64</v>
          </cell>
          <cell r="U255">
            <v>-2087146.99</v>
          </cell>
          <cell r="V255">
            <v>0</v>
          </cell>
          <cell r="W255">
            <v>36483878.950000003</v>
          </cell>
          <cell r="X255">
            <v>-604864.92000000004</v>
          </cell>
          <cell r="Y255">
            <v>95394.2</v>
          </cell>
          <cell r="Z255">
            <v>9138.99</v>
          </cell>
          <cell r="AC255">
            <v>960267.73</v>
          </cell>
          <cell r="AD255">
            <v>0</v>
          </cell>
          <cell r="AE255">
            <v>0</v>
          </cell>
          <cell r="AF255">
            <v>13343794.449999999</v>
          </cell>
          <cell r="AG255">
            <v>0</v>
          </cell>
          <cell r="AH255">
            <v>262729.31</v>
          </cell>
          <cell r="AI255">
            <v>0</v>
          </cell>
          <cell r="AJ255">
            <v>31942.82</v>
          </cell>
          <cell r="AK255">
            <v>339042.86</v>
          </cell>
          <cell r="AL255">
            <v>6135317.9800000004</v>
          </cell>
          <cell r="AM255">
            <v>11345561.98</v>
          </cell>
          <cell r="AN255">
            <v>22816800.289999999</v>
          </cell>
          <cell r="AO255">
            <v>1608551.4</v>
          </cell>
          <cell r="AP255">
            <v>118349.13</v>
          </cell>
          <cell r="AQ255">
            <v>9818478.2400000002</v>
          </cell>
          <cell r="AR255">
            <v>2905602.82</v>
          </cell>
          <cell r="AS255">
            <v>5415</v>
          </cell>
          <cell r="AT255">
            <v>22926238.699999999</v>
          </cell>
          <cell r="AU255">
            <v>0</v>
          </cell>
          <cell r="AV255">
            <v>0</v>
          </cell>
          <cell r="AW255">
            <v>-1429544.63</v>
          </cell>
          <cell r="AX255">
            <v>-2012595.12</v>
          </cell>
          <cell r="AY255">
            <v>0</v>
          </cell>
          <cell r="AZ255">
            <v>-145152.91</v>
          </cell>
          <cell r="BA255">
            <v>-3603.21</v>
          </cell>
          <cell r="BB255">
            <v>0</v>
          </cell>
          <cell r="BC255">
            <v>-77834.09</v>
          </cell>
          <cell r="BD255">
            <v>-1492.65</v>
          </cell>
          <cell r="BE255">
            <v>57137</v>
          </cell>
          <cell r="BF255">
            <v>-285923.67</v>
          </cell>
          <cell r="BG255">
            <v>8165715.0800000001</v>
          </cell>
          <cell r="BH255">
            <v>1004867.17</v>
          </cell>
          <cell r="BI255">
            <v>1481742.15</v>
          </cell>
          <cell r="BJ255">
            <v>53222.3</v>
          </cell>
          <cell r="BK255">
            <v>-931540.39</v>
          </cell>
          <cell r="BL255">
            <v>20827176.530000001</v>
          </cell>
          <cell r="BO255">
            <v>-46752.24</v>
          </cell>
          <cell r="BP255">
            <v>-2231.56</v>
          </cell>
          <cell r="BQ255">
            <v>-17646747.210000001</v>
          </cell>
          <cell r="BT255">
            <v>0</v>
          </cell>
          <cell r="BV255">
            <v>182238.14</v>
          </cell>
          <cell r="BW255">
            <v>250</v>
          </cell>
          <cell r="BY255">
            <v>0</v>
          </cell>
          <cell r="BZ255">
            <v>247312119.70000002</v>
          </cell>
          <cell r="CA255">
            <v>35439064.409999996</v>
          </cell>
          <cell r="CB255">
            <v>639129.99</v>
          </cell>
          <cell r="CD255">
            <v>11143845.340000002</v>
          </cell>
          <cell r="CF255">
            <v>639129.99</v>
          </cell>
          <cell r="CG255">
            <v>639129.99</v>
          </cell>
          <cell r="CH255">
            <v>0</v>
          </cell>
          <cell r="CI255">
            <v>8303605.3499999996</v>
          </cell>
          <cell r="CJ255">
            <v>11345561.98</v>
          </cell>
          <cell r="CK255">
            <v>2905602.82</v>
          </cell>
          <cell r="CL255">
            <v>2905602.82</v>
          </cell>
        </row>
        <row r="256">
          <cell r="B256" t="str">
            <v>BAD01</v>
          </cell>
          <cell r="C256">
            <v>-70247.509999999995</v>
          </cell>
          <cell r="D256">
            <v>-1999986</v>
          </cell>
          <cell r="E256">
            <v>-90864178.049999997</v>
          </cell>
          <cell r="F256">
            <v>-41288.519999999997</v>
          </cell>
          <cell r="G256">
            <v>21560320.52</v>
          </cell>
          <cell r="H256">
            <v>125980692.12</v>
          </cell>
          <cell r="I256">
            <v>125980692.12</v>
          </cell>
          <cell r="J256">
            <v>-234902</v>
          </cell>
          <cell r="L256">
            <v>11698792.26</v>
          </cell>
          <cell r="M256">
            <v>-1901321.25</v>
          </cell>
          <cell r="N256">
            <v>-535053.61</v>
          </cell>
          <cell r="O256">
            <v>93460000</v>
          </cell>
          <cell r="P256">
            <v>-1235257880.9200001</v>
          </cell>
          <cell r="Q256">
            <v>-1102568133.45</v>
          </cell>
          <cell r="R256">
            <v>40000000</v>
          </cell>
          <cell r="S256">
            <v>1035778697.92</v>
          </cell>
          <cell r="T256">
            <v>200</v>
          </cell>
          <cell r="U256">
            <v>43490607.939999998</v>
          </cell>
          <cell r="V256">
            <v>2470515761.71</v>
          </cell>
          <cell r="W256">
            <v>3463452.29</v>
          </cell>
          <cell r="X256">
            <v>73248855</v>
          </cell>
          <cell r="Y256">
            <v>4336792.8</v>
          </cell>
          <cell r="Z256">
            <v>2147222554.9000001</v>
          </cell>
          <cell r="AA256">
            <v>-7020999</v>
          </cell>
          <cell r="AB256">
            <v>6003429</v>
          </cell>
          <cell r="AC256">
            <v>13984235437.6</v>
          </cell>
          <cell r="AD256">
            <v>7021000</v>
          </cell>
          <cell r="AE256">
            <v>-253908.37</v>
          </cell>
          <cell r="AF256">
            <v>-3650</v>
          </cell>
          <cell r="AG256">
            <v>556747986.79999995</v>
          </cell>
          <cell r="AH256">
            <v>2743848048.3299999</v>
          </cell>
          <cell r="AI256">
            <v>2205136266.77</v>
          </cell>
          <cell r="AJ256">
            <v>1783549904.21</v>
          </cell>
          <cell r="AK256">
            <v>3591658689.02</v>
          </cell>
          <cell r="AL256">
            <v>565708397.99000001</v>
          </cell>
          <cell r="AM256">
            <v>2470644802.9200001</v>
          </cell>
          <cell r="AN256">
            <v>6370624043.4399996</v>
          </cell>
          <cell r="AO256">
            <v>-40545636.509999998</v>
          </cell>
          <cell r="AP256">
            <v>2242534.5299999998</v>
          </cell>
          <cell r="AQ256">
            <v>142176094.09</v>
          </cell>
          <cell r="AR256">
            <v>1509000025.74</v>
          </cell>
          <cell r="AS256">
            <v>66940050.460000001</v>
          </cell>
          <cell r="AT256">
            <v>208564907</v>
          </cell>
          <cell r="AU256">
            <v>9451470.3100000005</v>
          </cell>
          <cell r="AV256">
            <v>0</v>
          </cell>
          <cell r="AW256">
            <v>718593659.63999999</v>
          </cell>
          <cell r="AX256">
            <v>0.01</v>
          </cell>
          <cell r="AY256">
            <v>0</v>
          </cell>
          <cell r="AZ256">
            <v>148746965.88</v>
          </cell>
          <cell r="BA256">
            <v>24955610.440000001</v>
          </cell>
          <cell r="BB256">
            <v>309469082</v>
          </cell>
          <cell r="BC256">
            <v>-21315592.329999998</v>
          </cell>
          <cell r="BD256">
            <v>0</v>
          </cell>
          <cell r="BE256">
            <v>0</v>
          </cell>
          <cell r="BG256">
            <v>1089035</v>
          </cell>
          <cell r="BH256">
            <v>1871225.6</v>
          </cell>
          <cell r="BI256">
            <v>8571981.1799999997</v>
          </cell>
          <cell r="BJ256">
            <v>1277663.79</v>
          </cell>
          <cell r="BK256">
            <v>534889.5</v>
          </cell>
          <cell r="BL256">
            <v>-1640881.92</v>
          </cell>
          <cell r="BM256">
            <v>-38124255.140000001</v>
          </cell>
          <cell r="BN256">
            <v>27775212.129999999</v>
          </cell>
          <cell r="BO256">
            <v>391234</v>
          </cell>
          <cell r="BP256">
            <v>-2649.98</v>
          </cell>
          <cell r="BQ256">
            <v>-726081</v>
          </cell>
          <cell r="BR256">
            <v>-652051.16</v>
          </cell>
          <cell r="BS256">
            <v>12919395</v>
          </cell>
          <cell r="BT256">
            <v>14126384.6</v>
          </cell>
          <cell r="BU256">
            <v>110163</v>
          </cell>
          <cell r="BV256">
            <v>733826.56000000006</v>
          </cell>
          <cell r="BW256">
            <v>-114565</v>
          </cell>
          <cell r="BX256">
            <v>1330444</v>
          </cell>
          <cell r="BY256">
            <v>-32474.23</v>
          </cell>
          <cell r="BZ256">
            <v>18194821.420000002</v>
          </cell>
          <cell r="CA256">
            <v>-0.65</v>
          </cell>
          <cell r="CB256">
            <v>14392292.659999998</v>
          </cell>
          <cell r="CD256">
            <v>291428537.5</v>
          </cell>
          <cell r="CF256">
            <v>152550284.67000002</v>
          </cell>
          <cell r="CG256">
            <v>301264424.67000002</v>
          </cell>
          <cell r="CH256">
            <v>74569756.88000001</v>
          </cell>
          <cell r="CI256">
            <v>-5540276.7400000002</v>
          </cell>
          <cell r="CJ256">
            <v>0</v>
          </cell>
          <cell r="CK256">
            <v>-5428740.71</v>
          </cell>
          <cell r="CL256">
            <v>-5428740.71</v>
          </cell>
        </row>
        <row r="257">
          <cell r="B257" t="str">
            <v>BAD03</v>
          </cell>
          <cell r="C257">
            <v>-21542177.039999999</v>
          </cell>
          <cell r="D257">
            <v>2000000</v>
          </cell>
          <cell r="E257">
            <v>325719.57</v>
          </cell>
          <cell r="F257">
            <v>94462.33</v>
          </cell>
          <cell r="G257">
            <v>0</v>
          </cell>
          <cell r="L257">
            <v>0</v>
          </cell>
          <cell r="M257">
            <v>1295019.01</v>
          </cell>
          <cell r="N257">
            <v>-13115.88</v>
          </cell>
          <cell r="O257">
            <v>0.01</v>
          </cell>
          <cell r="P257">
            <v>-35198870.869999997</v>
          </cell>
          <cell r="Q257">
            <v>-0.14000000000000001</v>
          </cell>
          <cell r="R257">
            <v>-337703</v>
          </cell>
          <cell r="S257">
            <v>0</v>
          </cell>
          <cell r="T257">
            <v>12.74</v>
          </cell>
          <cell r="U257">
            <v>34939001.130000003</v>
          </cell>
          <cell r="V257">
            <v>49098.58</v>
          </cell>
          <cell r="W257">
            <v>15290718.859999999</v>
          </cell>
          <cell r="X257">
            <v>75305831</v>
          </cell>
          <cell r="Y257">
            <v>27521213.809999999</v>
          </cell>
          <cell r="Z257">
            <v>1215.33</v>
          </cell>
          <cell r="AC257">
            <v>-339013.08</v>
          </cell>
          <cell r="AD257">
            <v>0</v>
          </cell>
          <cell r="AE257">
            <v>0</v>
          </cell>
          <cell r="AF257">
            <v>748448248.92999995</v>
          </cell>
          <cell r="AG257">
            <v>0</v>
          </cell>
          <cell r="AH257">
            <v>70397741.739999995</v>
          </cell>
          <cell r="AI257">
            <v>0</v>
          </cell>
          <cell r="AJ257">
            <v>0</v>
          </cell>
          <cell r="AK257">
            <v>0</v>
          </cell>
          <cell r="AL257">
            <v>8532000</v>
          </cell>
          <cell r="AM257">
            <v>332683701.87</v>
          </cell>
          <cell r="AN257">
            <v>10801876.689999999</v>
          </cell>
          <cell r="AO257">
            <v>0</v>
          </cell>
          <cell r="AP257">
            <v>1366291.94</v>
          </cell>
          <cell r="AQ257">
            <v>95499580.120000005</v>
          </cell>
          <cell r="AR257">
            <v>-844314.62</v>
          </cell>
          <cell r="AS257">
            <v>21226416.010000002</v>
          </cell>
          <cell r="AT257">
            <v>893093505.88</v>
          </cell>
          <cell r="AU257">
            <v>436056.63</v>
          </cell>
          <cell r="AV257">
            <v>1349405.49</v>
          </cell>
          <cell r="AW257">
            <v>410575</v>
          </cell>
          <cell r="AX257">
            <v>0</v>
          </cell>
          <cell r="AY257">
            <v>243750.24</v>
          </cell>
          <cell r="AZ257">
            <v>20915.490000000002</v>
          </cell>
          <cell r="BA257">
            <v>-1700361.12</v>
          </cell>
          <cell r="BB257">
            <v>92426375</v>
          </cell>
          <cell r="BC257">
            <v>0</v>
          </cell>
          <cell r="BE257">
            <v>-20170.22</v>
          </cell>
          <cell r="BI257">
            <v>1456.55</v>
          </cell>
          <cell r="BJ257">
            <v>-8825.42</v>
          </cell>
          <cell r="BK257">
            <v>7996.21</v>
          </cell>
          <cell r="BL257">
            <v>671716.83</v>
          </cell>
          <cell r="BM257">
            <v>21752215.699999999</v>
          </cell>
          <cell r="BS257">
            <v>17269881.899999999</v>
          </cell>
          <cell r="BT257">
            <v>16990889.920000002</v>
          </cell>
          <cell r="BZ257">
            <v>1346206.31</v>
          </cell>
          <cell r="CA257">
            <v>157931296.50999996</v>
          </cell>
          <cell r="CB257">
            <v>38559015.399999999</v>
          </cell>
          <cell r="CD257">
            <v>87073155.030000016</v>
          </cell>
          <cell r="CF257">
            <v>1262606.24</v>
          </cell>
          <cell r="CG257">
            <v>1262606.24</v>
          </cell>
          <cell r="CH257">
            <v>15290718.859999999</v>
          </cell>
          <cell r="CI257">
            <v>-22386491.66</v>
          </cell>
          <cell r="CJ257">
            <v>24120364.48</v>
          </cell>
          <cell r="CK257">
            <v>-844314.62</v>
          </cell>
          <cell r="CL257">
            <v>-844314.62</v>
          </cell>
        </row>
        <row r="258">
          <cell r="B258" t="str">
            <v>BAD04</v>
          </cell>
          <cell r="C258">
            <v>-35204845.130000003</v>
          </cell>
          <cell r="D258">
            <v>-1999986</v>
          </cell>
          <cell r="E258">
            <v>-5091124.09</v>
          </cell>
          <cell r="F258">
            <v>-1983693.89</v>
          </cell>
          <cell r="G258">
            <v>21560320.52</v>
          </cell>
          <cell r="I258">
            <v>125980692.12</v>
          </cell>
          <cell r="J258">
            <v>-234902</v>
          </cell>
          <cell r="M258">
            <v>-6784211.7999999998</v>
          </cell>
          <cell r="N258">
            <v>915818647.75999999</v>
          </cell>
          <cell r="O258">
            <v>966843492.55999994</v>
          </cell>
          <cell r="P258">
            <v>-966843492.55999994</v>
          </cell>
          <cell r="Q258">
            <v>560</v>
          </cell>
          <cell r="R258">
            <v>1000</v>
          </cell>
          <cell r="S258">
            <v>-1831637294.3599999</v>
          </cell>
          <cell r="T258">
            <v>29.64</v>
          </cell>
          <cell r="U258">
            <v>40848289.219999999</v>
          </cell>
          <cell r="V258">
            <v>2308144184.6399999</v>
          </cell>
          <cell r="W258">
            <v>-2302340395.2600002</v>
          </cell>
          <cell r="X258">
            <v>672231.05</v>
          </cell>
          <cell r="Y258">
            <v>-5965566.71</v>
          </cell>
          <cell r="Z258">
            <v>3109309.94</v>
          </cell>
          <cell r="AA258">
            <v>-7020999</v>
          </cell>
          <cell r="AC258">
            <v>1015943780.02</v>
          </cell>
          <cell r="AD258">
            <v>14452479126.91</v>
          </cell>
          <cell r="AE258">
            <v>-2818506452.9400001</v>
          </cell>
          <cell r="AF258">
            <v>104872000</v>
          </cell>
          <cell r="AG258">
            <v>-1200207820.25</v>
          </cell>
          <cell r="AH258">
            <v>-3567927966.0999999</v>
          </cell>
          <cell r="AI258">
            <v>-745718163.26999998</v>
          </cell>
          <cell r="AJ258">
            <v>-2754706713.8200002</v>
          </cell>
          <cell r="AK258">
            <v>-7135589602.46</v>
          </cell>
          <cell r="AL258">
            <v>35768215.280000001</v>
          </cell>
          <cell r="AM258">
            <v>-215836.96</v>
          </cell>
          <cell r="AN258">
            <v>-82613914.709999993</v>
          </cell>
          <cell r="AO258">
            <v>0</v>
          </cell>
          <cell r="AP258">
            <v>-5964306.7599999998</v>
          </cell>
          <cell r="AQ258">
            <v>-3708311.83</v>
          </cell>
          <cell r="AR258">
            <v>-91419202.760000005</v>
          </cell>
          <cell r="AS258">
            <v>316547.5</v>
          </cell>
          <cell r="AT258">
            <v>-252344.59</v>
          </cell>
          <cell r="AU258">
            <v>-6401410.3600000003</v>
          </cell>
          <cell r="AV258">
            <v>85112126.959999993</v>
          </cell>
          <cell r="AW258">
            <v>-153118505.56</v>
          </cell>
          <cell r="AX258">
            <v>-149386.16</v>
          </cell>
          <cell r="AY258">
            <v>76845306.430000007</v>
          </cell>
          <cell r="AZ258">
            <v>0</v>
          </cell>
          <cell r="BA258">
            <v>-5183.88</v>
          </cell>
          <cell r="BB258">
            <v>0</v>
          </cell>
          <cell r="BC258">
            <v>0</v>
          </cell>
          <cell r="BD258">
            <v>20170.22</v>
          </cell>
          <cell r="BK258">
            <v>539089.5</v>
          </cell>
          <cell r="BL258">
            <v>-107639.34</v>
          </cell>
          <cell r="BM258">
            <v>-41811601.590000004</v>
          </cell>
          <cell r="BN258">
            <v>27775212.129999999</v>
          </cell>
          <cell r="BO258">
            <v>-46989.75</v>
          </cell>
          <cell r="BP258">
            <v>-22517279.199999999</v>
          </cell>
          <cell r="BQ258">
            <v>-19392672.93</v>
          </cell>
          <cell r="BR258">
            <v>-652051.16</v>
          </cell>
          <cell r="BS258">
            <v>-2221052</v>
          </cell>
          <cell r="BT258">
            <v>17773865.760000002</v>
          </cell>
          <cell r="BU258">
            <v>110163</v>
          </cell>
          <cell r="BV258">
            <v>733826.56000000006</v>
          </cell>
          <cell r="BW258">
            <v>-114565</v>
          </cell>
          <cell r="BX258">
            <v>-40245</v>
          </cell>
          <cell r="BY258">
            <v>-32474.23</v>
          </cell>
          <cell r="BZ258">
            <v>134899585.44000012</v>
          </cell>
          <cell r="CA258">
            <v>18635.25</v>
          </cell>
          <cell r="CB258">
            <v>-1.0003033879911527E-2</v>
          </cell>
          <cell r="CD258">
            <v>12680737.77</v>
          </cell>
          <cell r="CF258">
            <v>-26475151.579999924</v>
          </cell>
          <cell r="CG258">
            <v>123574952.38</v>
          </cell>
          <cell r="CH258">
            <v>5803789.3799996376</v>
          </cell>
          <cell r="CI258">
            <v>-170569867.53999999</v>
          </cell>
          <cell r="CJ258">
            <v>43413704.75</v>
          </cell>
          <cell r="CK258">
            <v>-113941665.84</v>
          </cell>
          <cell r="CL258">
            <v>-113936481.96000001</v>
          </cell>
        </row>
        <row r="259">
          <cell r="B259" t="str">
            <v>BAD05</v>
          </cell>
          <cell r="C259">
            <v>-2821194.39</v>
          </cell>
          <cell r="D259">
            <v>-1999986</v>
          </cell>
          <cell r="E259">
            <v>-546877.19999999995</v>
          </cell>
          <cell r="F259">
            <v>2507536.41</v>
          </cell>
          <cell r="G259">
            <v>3803867.3</v>
          </cell>
          <cell r="H259">
            <v>125980692.12</v>
          </cell>
          <cell r="I259">
            <v>100.6</v>
          </cell>
          <cell r="J259">
            <v>6</v>
          </cell>
          <cell r="L259">
            <v>-2023991.38</v>
          </cell>
          <cell r="M259">
            <v>11122258.779999999</v>
          </cell>
          <cell r="N259">
            <v>0.01</v>
          </cell>
          <cell r="O259">
            <v>0.01</v>
          </cell>
          <cell r="P259">
            <v>-3122704</v>
          </cell>
          <cell r="Q259">
            <v>-3386359.7</v>
          </cell>
          <cell r="R259">
            <v>28249423.100000001</v>
          </cell>
          <cell r="S259">
            <v>6063626.5199999996</v>
          </cell>
          <cell r="T259">
            <v>12.74</v>
          </cell>
          <cell r="U259">
            <v>17270793.399999999</v>
          </cell>
          <cell r="V259">
            <v>6245408</v>
          </cell>
          <cell r="W259">
            <v>753257.56</v>
          </cell>
          <cell r="X259">
            <v>1060.3</v>
          </cell>
          <cell r="Y259">
            <v>-5965566.71</v>
          </cell>
          <cell r="Z259">
            <v>1538116.25</v>
          </cell>
          <cell r="AA259">
            <v>-7020999</v>
          </cell>
          <cell r="AB259">
            <v>-7020999</v>
          </cell>
          <cell r="AC259">
            <v>-110644348.56999999</v>
          </cell>
          <cell r="AD259">
            <v>18139915.120000001</v>
          </cell>
          <cell r="AE259">
            <v>7775988.6900000004</v>
          </cell>
          <cell r="AF259">
            <v>76518.7</v>
          </cell>
          <cell r="AG259">
            <v>0</v>
          </cell>
          <cell r="AH259">
            <v>8388542.9400000004</v>
          </cell>
          <cell r="AI259">
            <v>6772719.3899999997</v>
          </cell>
          <cell r="AJ259">
            <v>14503496.470000001</v>
          </cell>
          <cell r="AK259">
            <v>28110756.710000001</v>
          </cell>
          <cell r="AL259">
            <v>29558688.600000001</v>
          </cell>
          <cell r="AM259">
            <v>27008492.899999999</v>
          </cell>
          <cell r="AN259">
            <v>36161997.409999996</v>
          </cell>
          <cell r="AO259">
            <v>5928717.2199999997</v>
          </cell>
          <cell r="AP259">
            <v>1931946.65</v>
          </cell>
          <cell r="AQ259">
            <v>95499580.120000005</v>
          </cell>
          <cell r="AR259">
            <v>39852975.32</v>
          </cell>
          <cell r="AS259">
            <v>109345152.31999999</v>
          </cell>
          <cell r="AT259">
            <v>893093505.88</v>
          </cell>
          <cell r="AU259">
            <v>7577219.0300000003</v>
          </cell>
          <cell r="AV259">
            <v>-722801.36</v>
          </cell>
          <cell r="AW259">
            <v>410575</v>
          </cell>
          <cell r="AX259">
            <v>1684111.55</v>
          </cell>
          <cell r="AY259">
            <v>77381.820000000007</v>
          </cell>
          <cell r="AZ259">
            <v>9438.4699999999993</v>
          </cell>
          <cell r="BA259">
            <v>28740.17</v>
          </cell>
          <cell r="BB259">
            <v>173116694</v>
          </cell>
          <cell r="BC259">
            <v>1080287.55</v>
          </cell>
          <cell r="BD259">
            <v>280</v>
          </cell>
          <cell r="BE259">
            <v>378334</v>
          </cell>
          <cell r="BF259">
            <v>260</v>
          </cell>
          <cell r="BG259">
            <v>-1000</v>
          </cell>
          <cell r="BI259">
            <v>2023991.38</v>
          </cell>
          <cell r="BJ259">
            <v>7002397</v>
          </cell>
          <cell r="BK259">
            <v>247569.49</v>
          </cell>
          <cell r="BL259">
            <v>221380.23</v>
          </cell>
          <cell r="BM259">
            <v>724903.09</v>
          </cell>
          <cell r="BN259">
            <v>406241.01</v>
          </cell>
          <cell r="BO259">
            <v>-62323119.159999996</v>
          </cell>
          <cell r="BP259">
            <v>50236.69</v>
          </cell>
          <cell r="BQ259">
            <v>22522300.98</v>
          </cell>
          <cell r="BR259">
            <v>33125588.84</v>
          </cell>
          <cell r="BS259">
            <v>100</v>
          </cell>
          <cell r="BT259">
            <v>1000</v>
          </cell>
          <cell r="BU259">
            <v>1000</v>
          </cell>
          <cell r="BV259">
            <v>17773865.760000002</v>
          </cell>
          <cell r="BW259">
            <v>110163</v>
          </cell>
          <cell r="BX259">
            <v>685800</v>
          </cell>
          <cell r="BY259">
            <v>440</v>
          </cell>
          <cell r="BZ259">
            <v>-83173248.109999985</v>
          </cell>
          <cell r="CA259">
            <v>100</v>
          </cell>
          <cell r="CB259">
            <v>135967712.50999999</v>
          </cell>
          <cell r="CC259">
            <v>2762.19</v>
          </cell>
          <cell r="CD259">
            <v>2.3842403606977314E-9</v>
          </cell>
          <cell r="CE259">
            <v>-1000</v>
          </cell>
          <cell r="CF259">
            <v>124959296.10000001</v>
          </cell>
          <cell r="CG259">
            <v>124959296.10000001</v>
          </cell>
          <cell r="CH259">
            <v>15076228.289999999</v>
          </cell>
          <cell r="CI259">
            <v>-4147755.85</v>
          </cell>
          <cell r="CJ259">
            <v>217729288.20999995</v>
          </cell>
          <cell r="CK259">
            <v>-1242564.1399999999</v>
          </cell>
          <cell r="CL259">
            <v>-1242564.1399999999</v>
          </cell>
        </row>
        <row r="260">
          <cell r="B260" t="str">
            <v>BCA01</v>
          </cell>
          <cell r="C260">
            <v>303507</v>
          </cell>
          <cell r="D260">
            <v>-14</v>
          </cell>
          <cell r="E260">
            <v>5354624.4400000004</v>
          </cell>
          <cell r="F260">
            <v>238623.24</v>
          </cell>
          <cell r="G260">
            <v>1872187954.79</v>
          </cell>
          <cell r="H260">
            <v>-200</v>
          </cell>
          <cell r="I260">
            <v>-124307506.43000001</v>
          </cell>
          <cell r="J260">
            <v>-15150.43</v>
          </cell>
          <cell r="K260">
            <v>-932005836.94000006</v>
          </cell>
          <cell r="L260">
            <v>-5170072.17</v>
          </cell>
          <cell r="M260">
            <v>-101874928.27</v>
          </cell>
          <cell r="N260">
            <v>1332901301.47</v>
          </cell>
          <cell r="O260">
            <v>-20256257.219999999</v>
          </cell>
          <cell r="P260">
            <v>187607440.34</v>
          </cell>
          <cell r="Q260">
            <v>227529239.86000001</v>
          </cell>
          <cell r="R260">
            <v>113627679.22</v>
          </cell>
          <cell r="S260">
            <v>-387332947.33999997</v>
          </cell>
          <cell r="T260">
            <v>-1000</v>
          </cell>
          <cell r="U260">
            <v>40512514.299999997</v>
          </cell>
          <cell r="V260">
            <v>-375214879.47000003</v>
          </cell>
          <cell r="W260">
            <v>-100</v>
          </cell>
          <cell r="X260">
            <v>78578400.549999997</v>
          </cell>
          <cell r="Y260">
            <v>137166320.47999999</v>
          </cell>
          <cell r="Z260">
            <v>-973804198.04999995</v>
          </cell>
          <cell r="AA260">
            <v>-100</v>
          </cell>
          <cell r="AB260">
            <v>-1</v>
          </cell>
          <cell r="AC260">
            <v>-1</v>
          </cell>
          <cell r="AD260">
            <v>14669175928.66</v>
          </cell>
          <cell r="AE260">
            <v>-2884178174.8699999</v>
          </cell>
          <cell r="AF260">
            <v>361743695.17000002</v>
          </cell>
          <cell r="AG260">
            <v>-46280646.600000001</v>
          </cell>
          <cell r="AH260">
            <v>-636205182.12</v>
          </cell>
          <cell r="AI260">
            <v>-455058479</v>
          </cell>
          <cell r="AJ260">
            <v>-400610395.11000001</v>
          </cell>
          <cell r="AK260">
            <v>-1399670425.9300001</v>
          </cell>
          <cell r="AL260">
            <v>-254053966.78999999</v>
          </cell>
          <cell r="AM260">
            <v>-764997467.90999997</v>
          </cell>
          <cell r="AN260">
            <v>-1664056092</v>
          </cell>
          <cell r="AO260">
            <v>-1533002748.27</v>
          </cell>
          <cell r="AP260">
            <v>-2242534.5299999998</v>
          </cell>
          <cell r="AQ260">
            <v>41453470.609999999</v>
          </cell>
          <cell r="AR260">
            <v>-201195642.71000001</v>
          </cell>
          <cell r="AS260">
            <v>1643652.54</v>
          </cell>
          <cell r="AT260">
            <v>2564629.25</v>
          </cell>
          <cell r="AU260">
            <v>-2656652.31</v>
          </cell>
          <cell r="AV260">
            <v>-85430180.010000005</v>
          </cell>
          <cell r="AW260">
            <v>-84360793.569999993</v>
          </cell>
          <cell r="AY260">
            <v>245092.8</v>
          </cell>
          <cell r="AZ260">
            <v>-55273392.5</v>
          </cell>
          <cell r="BA260">
            <v>-68012.87</v>
          </cell>
          <cell r="BB260">
            <v>-16822555</v>
          </cell>
          <cell r="BC260">
            <v>0</v>
          </cell>
          <cell r="BD260">
            <v>-20170.22</v>
          </cell>
          <cell r="BE260">
            <v>-1360100</v>
          </cell>
          <cell r="BF260">
            <v>-1000</v>
          </cell>
          <cell r="BG260">
            <v>-69626.570000000007</v>
          </cell>
          <cell r="BH260">
            <v>-100</v>
          </cell>
          <cell r="BI260">
            <v>-99425.68</v>
          </cell>
          <cell r="BJ260">
            <v>-12451.28</v>
          </cell>
          <cell r="BK260">
            <v>-467526.44</v>
          </cell>
          <cell r="BL260">
            <v>-30818.28</v>
          </cell>
          <cell r="BM260">
            <v>-3.89</v>
          </cell>
          <cell r="BN260">
            <v>-30747262.440000001</v>
          </cell>
          <cell r="BO260">
            <v>-5</v>
          </cell>
          <cell r="BP260">
            <v>0</v>
          </cell>
          <cell r="BQ260">
            <v>-100</v>
          </cell>
          <cell r="BR260">
            <v>-100</v>
          </cell>
          <cell r="BS260">
            <v>17897349.899999999</v>
          </cell>
          <cell r="BT260">
            <v>16990889.920000002</v>
          </cell>
          <cell r="BV260">
            <v>-250000</v>
          </cell>
          <cell r="BW260">
            <v>-529566</v>
          </cell>
          <cell r="BX260">
            <v>-100</v>
          </cell>
          <cell r="BY260">
            <v>-1000</v>
          </cell>
          <cell r="BZ260">
            <v>-1000</v>
          </cell>
          <cell r="CA260">
            <v>-65625</v>
          </cell>
          <cell r="CB260">
            <v>-400000</v>
          </cell>
          <cell r="CC260">
            <v>-685800</v>
          </cell>
          <cell r="CD260">
            <v>-440</v>
          </cell>
          <cell r="CE260">
            <v>-100</v>
          </cell>
          <cell r="CF260">
            <v>-100</v>
          </cell>
          <cell r="CG260">
            <v>158603927.24000001</v>
          </cell>
          <cell r="CH260">
            <v>0</v>
          </cell>
          <cell r="CI260">
            <v>2421927243.7000012</v>
          </cell>
          <cell r="CJ260">
            <v>7054083.3200000003</v>
          </cell>
          <cell r="CK260">
            <v>2057666603.77</v>
          </cell>
          <cell r="CL260">
            <v>2057666603.77</v>
          </cell>
        </row>
        <row r="261">
          <cell r="B261" t="str">
            <v>BCA02</v>
          </cell>
          <cell r="C261">
            <v>3738977.95</v>
          </cell>
          <cell r="E261">
            <v>820573.46</v>
          </cell>
          <cell r="F261">
            <v>-42950.22</v>
          </cell>
          <cell r="G261">
            <v>3803867.3</v>
          </cell>
          <cell r="I261">
            <v>100.6</v>
          </cell>
          <cell r="J261">
            <v>6</v>
          </cell>
          <cell r="L261">
            <v>-2023991.38</v>
          </cell>
          <cell r="M261">
            <v>-1011114.44</v>
          </cell>
          <cell r="N261">
            <v>-1626303.09</v>
          </cell>
          <cell r="O261">
            <v>239646.94</v>
          </cell>
          <cell r="P261">
            <v>303395.88</v>
          </cell>
          <cell r="Q261">
            <v>515252.37</v>
          </cell>
          <cell r="R261">
            <v>454960.3</v>
          </cell>
          <cell r="S261">
            <v>-740288.32</v>
          </cell>
          <cell r="T261">
            <v>-1.82</v>
          </cell>
          <cell r="U261">
            <v>-2566650.2000000002</v>
          </cell>
          <cell r="V261">
            <v>-606791.72</v>
          </cell>
          <cell r="W261">
            <v>2167388</v>
          </cell>
          <cell r="X261">
            <v>1060.3</v>
          </cell>
          <cell r="Y261">
            <v>454960.3</v>
          </cell>
          <cell r="Z261">
            <v>-1050483.1499999999</v>
          </cell>
          <cell r="AA261">
            <v>0</v>
          </cell>
          <cell r="AC261">
            <v>2452672.96</v>
          </cell>
          <cell r="AD261">
            <v>198637786</v>
          </cell>
          <cell r="AE261">
            <v>1443034.63</v>
          </cell>
          <cell r="AF261">
            <v>67475254.150000006</v>
          </cell>
          <cell r="AG261">
            <v>1566755.9</v>
          </cell>
          <cell r="AH261">
            <v>-1134086.1399999999</v>
          </cell>
          <cell r="AI261">
            <v>-1030504.67</v>
          </cell>
          <cell r="AJ261">
            <v>-2096997.96</v>
          </cell>
          <cell r="AK261">
            <v>-3027787.04</v>
          </cell>
          <cell r="AL261">
            <v>-3879220.14</v>
          </cell>
          <cell r="AM261">
            <v>-4146398.52</v>
          </cell>
          <cell r="AN261">
            <v>-7080472.3700000001</v>
          </cell>
          <cell r="AO261">
            <v>5633173.3899999997</v>
          </cell>
          <cell r="AP261">
            <v>2051876.68</v>
          </cell>
          <cell r="AQ261">
            <v>268588.23</v>
          </cell>
          <cell r="AR261">
            <v>-3779122.31</v>
          </cell>
          <cell r="AS261">
            <v>-4183278.91</v>
          </cell>
          <cell r="AT261">
            <v>0</v>
          </cell>
          <cell r="AU261">
            <v>-36812700.600000001</v>
          </cell>
          <cell r="AV261">
            <v>160847.01999999999</v>
          </cell>
          <cell r="AW261">
            <v>-176470.04</v>
          </cell>
          <cell r="AX261">
            <v>936221.99</v>
          </cell>
          <cell r="AY261">
            <v>1401105.27</v>
          </cell>
          <cell r="AZ261">
            <v>-666995.82999999996</v>
          </cell>
          <cell r="BA261">
            <v>-1807588.59</v>
          </cell>
          <cell r="BB261">
            <v>0</v>
          </cell>
          <cell r="BC261">
            <v>1717818.21</v>
          </cell>
          <cell r="BD261">
            <v>280</v>
          </cell>
          <cell r="BE261">
            <v>0</v>
          </cell>
          <cell r="BF261">
            <v>260</v>
          </cell>
          <cell r="BG261">
            <v>682440.45</v>
          </cell>
          <cell r="BI261">
            <v>2023991.38</v>
          </cell>
          <cell r="BJ261">
            <v>1574951.17</v>
          </cell>
          <cell r="BK261">
            <v>1214.1300000000001</v>
          </cell>
          <cell r="BL261">
            <v>309276.28999999998</v>
          </cell>
          <cell r="BM261">
            <v>-342268.06</v>
          </cell>
          <cell r="BN261">
            <v>-3438852.19</v>
          </cell>
          <cell r="BO261">
            <v>-4061066.28</v>
          </cell>
          <cell r="BQ261">
            <v>16910708.800000001</v>
          </cell>
          <cell r="BZ261">
            <v>78582349.429999992</v>
          </cell>
          <cell r="CA261">
            <v>133452144.95999999</v>
          </cell>
          <cell r="CB261">
            <v>-52074643.589999996</v>
          </cell>
          <cell r="CD261">
            <v>2.9569491744041443E-7</v>
          </cell>
          <cell r="CF261">
            <v>-60590527.689999998</v>
          </cell>
          <cell r="CG261">
            <v>0</v>
          </cell>
          <cell r="CH261">
            <v>200143.27</v>
          </cell>
          <cell r="CI261">
            <v>10621167.050000001</v>
          </cell>
          <cell r="CJ261">
            <v>-4300818.07</v>
          </cell>
          <cell r="CK261">
            <v>10621167.050000001</v>
          </cell>
          <cell r="CL261">
            <v>10621167.050000001</v>
          </cell>
        </row>
        <row r="262">
          <cell r="B262" t="str">
            <v>BCA03</v>
          </cell>
          <cell r="C262">
            <v>303507</v>
          </cell>
          <cell r="D262">
            <v>-14</v>
          </cell>
          <cell r="E262">
            <v>5985337.2300000004</v>
          </cell>
          <cell r="F262">
            <v>-1</v>
          </cell>
          <cell r="G262">
            <v>1872187954.79</v>
          </cell>
          <cell r="H262">
            <v>-200</v>
          </cell>
          <cell r="I262">
            <v>-124307506.43000001</v>
          </cell>
          <cell r="J262">
            <v>-15150.43</v>
          </cell>
          <cell r="K262">
            <v>-932005836.94000006</v>
          </cell>
          <cell r="L262">
            <v>0</v>
          </cell>
          <cell r="M262">
            <v>150</v>
          </cell>
          <cell r="N262">
            <v>1380653575.46</v>
          </cell>
          <cell r="O262">
            <v>0</v>
          </cell>
          <cell r="P262">
            <v>0</v>
          </cell>
          <cell r="Q262">
            <v>-207452538.69999999</v>
          </cell>
          <cell r="R262">
            <v>0</v>
          </cell>
          <cell r="S262">
            <v>-450000</v>
          </cell>
          <cell r="T262">
            <v>-1000</v>
          </cell>
          <cell r="U262">
            <v>-1657.22</v>
          </cell>
          <cell r="V262">
            <v>0</v>
          </cell>
          <cell r="W262">
            <v>-100</v>
          </cell>
          <cell r="X262">
            <v>-597623658.69000006</v>
          </cell>
          <cell r="Y262">
            <v>0</v>
          </cell>
          <cell r="Z262">
            <v>-100</v>
          </cell>
          <cell r="AA262">
            <v>-100</v>
          </cell>
          <cell r="AB262">
            <v>-1</v>
          </cell>
          <cell r="AC262">
            <v>-1</v>
          </cell>
          <cell r="AD262">
            <v>1371480233.5</v>
          </cell>
          <cell r="AE262">
            <v>-171710960.44999999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11345561.98</v>
          </cell>
          <cell r="AN262">
            <v>0</v>
          </cell>
          <cell r="AO262">
            <v>-1349152.22</v>
          </cell>
          <cell r="AP262">
            <v>4200</v>
          </cell>
          <cell r="AQ262">
            <v>24874.45</v>
          </cell>
          <cell r="AR262">
            <v>25302.17</v>
          </cell>
          <cell r="AS262">
            <v>-166417.28</v>
          </cell>
          <cell r="AT262">
            <v>17245.330000000002</v>
          </cell>
          <cell r="AU262">
            <v>550262.35</v>
          </cell>
          <cell r="AV262">
            <v>0</v>
          </cell>
          <cell r="AW262">
            <v>135280.92000000001</v>
          </cell>
          <cell r="AX262">
            <v>-13891843.91</v>
          </cell>
          <cell r="AY262">
            <v>1862844.08</v>
          </cell>
          <cell r="AZ262">
            <v>6843692</v>
          </cell>
          <cell r="BA262">
            <v>1731218.21</v>
          </cell>
          <cell r="BB262">
            <v>-2298568.23</v>
          </cell>
          <cell r="BC262">
            <v>-73217.820000000007</v>
          </cell>
          <cell r="BD262">
            <v>-2000</v>
          </cell>
          <cell r="BE262">
            <v>-1360100</v>
          </cell>
          <cell r="BF262">
            <v>-1000</v>
          </cell>
          <cell r="BG262">
            <v>-1000</v>
          </cell>
          <cell r="BH262">
            <v>-100</v>
          </cell>
          <cell r="BI262">
            <v>-99425.68</v>
          </cell>
          <cell r="BJ262">
            <v>-12451.28</v>
          </cell>
          <cell r="BK262">
            <v>-467526.44</v>
          </cell>
          <cell r="BL262">
            <v>-30818.28</v>
          </cell>
          <cell r="BM262">
            <v>-3.89</v>
          </cell>
          <cell r="BN262">
            <v>-30747262.440000001</v>
          </cell>
          <cell r="BO262">
            <v>-5</v>
          </cell>
          <cell r="BP262">
            <v>0</v>
          </cell>
          <cell r="BQ262">
            <v>-100</v>
          </cell>
          <cell r="BR262">
            <v>-100</v>
          </cell>
          <cell r="BV262">
            <v>-250000</v>
          </cell>
          <cell r="BW262">
            <v>-529566</v>
          </cell>
          <cell r="BX262">
            <v>-100</v>
          </cell>
          <cell r="BY262">
            <v>-1000</v>
          </cell>
          <cell r="BZ262">
            <v>-1000</v>
          </cell>
          <cell r="CA262">
            <v>-65625</v>
          </cell>
          <cell r="CB262">
            <v>-400000</v>
          </cell>
          <cell r="CC262">
            <v>-685800</v>
          </cell>
          <cell r="CD262">
            <v>-440</v>
          </cell>
          <cell r="CE262">
            <v>-100</v>
          </cell>
          <cell r="CF262">
            <v>-100</v>
          </cell>
          <cell r="CG262">
            <v>52116733.299999997</v>
          </cell>
          <cell r="CH262">
            <v>709619.83</v>
          </cell>
          <cell r="CI262">
            <v>0</v>
          </cell>
          <cell r="CJ262">
            <v>-22062654.16</v>
          </cell>
          <cell r="CK262">
            <v>0</v>
          </cell>
          <cell r="CL262">
            <v>0</v>
          </cell>
        </row>
        <row r="263">
          <cell r="B263" t="str">
            <v>BCA04</v>
          </cell>
          <cell r="C263">
            <v>0</v>
          </cell>
          <cell r="D263">
            <v>0</v>
          </cell>
          <cell r="E263">
            <v>-828296.14</v>
          </cell>
          <cell r="F263">
            <v>-2059522.12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0.02</v>
          </cell>
          <cell r="O263">
            <v>-9083062.9600000009</v>
          </cell>
          <cell r="P263">
            <v>-100926288.38</v>
          </cell>
          <cell r="Q263">
            <v>0</v>
          </cell>
          <cell r="R263">
            <v>28249423.100000001</v>
          </cell>
          <cell r="S263">
            <v>0</v>
          </cell>
          <cell r="T263">
            <v>0</v>
          </cell>
          <cell r="U263">
            <v>18166125.93</v>
          </cell>
          <cell r="V263">
            <v>0</v>
          </cell>
          <cell r="W263">
            <v>0</v>
          </cell>
          <cell r="X263">
            <v>0</v>
          </cell>
          <cell r="Y263">
            <v>92528593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198637786</v>
          </cell>
          <cell r="AE263">
            <v>259679.35</v>
          </cell>
          <cell r="AF263">
            <v>765650365.79999995</v>
          </cell>
          <cell r="AG263">
            <v>172651158.90000001</v>
          </cell>
          <cell r="AH263">
            <v>201852576.75999999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168092779.49000001</v>
          </cell>
          <cell r="AN263">
            <v>4881157.53</v>
          </cell>
          <cell r="AO263">
            <v>14552.67</v>
          </cell>
          <cell r="AP263">
            <v>-6826.05</v>
          </cell>
          <cell r="AQ263">
            <v>147275361.22999999</v>
          </cell>
          <cell r="AR263">
            <v>432120.34</v>
          </cell>
          <cell r="AS263">
            <v>-65320872.020000003</v>
          </cell>
          <cell r="AT263">
            <v>855214008.96000004</v>
          </cell>
          <cell r="AU263">
            <v>-6530226.46</v>
          </cell>
          <cell r="AV263">
            <v>0</v>
          </cell>
          <cell r="AW263">
            <v>410575</v>
          </cell>
          <cell r="AX263">
            <v>298129.46999999997</v>
          </cell>
          <cell r="AY263">
            <v>77381.820000000007</v>
          </cell>
          <cell r="AZ263">
            <v>181150.25</v>
          </cell>
          <cell r="BA263">
            <v>-6782.08</v>
          </cell>
          <cell r="BC263">
            <v>6169107.9699999997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-47148.09</v>
          </cell>
          <cell r="BQ263">
            <v>-22517280.98</v>
          </cell>
          <cell r="BR263">
            <v>-20189689.16</v>
          </cell>
          <cell r="BS263">
            <v>-15532360.92</v>
          </cell>
          <cell r="BT263">
            <v>250000</v>
          </cell>
          <cell r="BU263">
            <v>-866376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133452144.95999999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-12649270.73</v>
          </cell>
          <cell r="CH263">
            <v>1205214.55</v>
          </cell>
          <cell r="CI263">
            <v>2247630405.6500001</v>
          </cell>
          <cell r="CJ263">
            <v>-146193467.97</v>
          </cell>
          <cell r="CK263">
            <v>2219380982.5500002</v>
          </cell>
          <cell r="CL263">
            <v>2219380982.5500002</v>
          </cell>
        </row>
        <row r="264">
          <cell r="B264" t="str">
            <v>BEA01</v>
          </cell>
          <cell r="C264">
            <v>12871166</v>
          </cell>
          <cell r="D264">
            <v>2000000</v>
          </cell>
          <cell r="E264">
            <v>6730998.1100000003</v>
          </cell>
          <cell r="F264">
            <v>-90528.65</v>
          </cell>
          <cell r="G264">
            <v>0</v>
          </cell>
          <cell r="L264">
            <v>-5290922.04</v>
          </cell>
          <cell r="M264">
            <v>-8130126.1299999999</v>
          </cell>
          <cell r="N264">
            <v>-11730.18</v>
          </cell>
          <cell r="O264">
            <v>5277.88</v>
          </cell>
          <cell r="P264">
            <v>998245207.23000002</v>
          </cell>
          <cell r="Q264">
            <v>180752.74</v>
          </cell>
          <cell r="S264">
            <v>23460.37</v>
          </cell>
          <cell r="T264">
            <v>40.82</v>
          </cell>
          <cell r="U264">
            <v>44188197.350000001</v>
          </cell>
          <cell r="V264">
            <v>131567.95000000001</v>
          </cell>
          <cell r="W264">
            <v>0</v>
          </cell>
          <cell r="X264">
            <v>13384661.48</v>
          </cell>
          <cell r="AC264">
            <v>157952.9</v>
          </cell>
          <cell r="AD264">
            <v>0</v>
          </cell>
          <cell r="AE264">
            <v>-171710960.44999999</v>
          </cell>
          <cell r="AF264">
            <v>-559030871.53999996</v>
          </cell>
          <cell r="AG264">
            <v>0</v>
          </cell>
          <cell r="AH264">
            <v>2578302.3199999998</v>
          </cell>
          <cell r="AI264">
            <v>0</v>
          </cell>
          <cell r="AJ264">
            <v>-545979.4</v>
          </cell>
          <cell r="AK264">
            <v>-589077.78</v>
          </cell>
          <cell r="AL264">
            <v>3539224.35</v>
          </cell>
          <cell r="AN264">
            <v>93651.83</v>
          </cell>
          <cell r="AO264">
            <v>49808.98</v>
          </cell>
          <cell r="AP264">
            <v>0</v>
          </cell>
          <cell r="AR264">
            <v>0</v>
          </cell>
          <cell r="AS264">
            <v>-586077.03</v>
          </cell>
          <cell r="AT264">
            <v>802929.65</v>
          </cell>
          <cell r="AU264">
            <v>-214321.36</v>
          </cell>
          <cell r="AV264">
            <v>73123426.230000004</v>
          </cell>
          <cell r="AX264">
            <v>-15552935.279999999</v>
          </cell>
          <cell r="BB264">
            <v>13370292</v>
          </cell>
          <cell r="BC264">
            <v>117159.2</v>
          </cell>
          <cell r="BM264">
            <v>2.4</v>
          </cell>
          <cell r="BN264">
            <v>92.23</v>
          </cell>
          <cell r="BO264">
            <v>92.23</v>
          </cell>
          <cell r="BP264">
            <v>57969842.329999998</v>
          </cell>
          <cell r="BQ264">
            <v>-3068.39</v>
          </cell>
          <cell r="BZ264">
            <v>11730.19</v>
          </cell>
          <cell r="CA264">
            <v>0</v>
          </cell>
          <cell r="CB264">
            <v>1443245.14</v>
          </cell>
          <cell r="CD264">
            <v>2262012.19</v>
          </cell>
          <cell r="CF264">
            <v>1443245.14</v>
          </cell>
          <cell r="CG264">
            <v>162311276.65000001</v>
          </cell>
          <cell r="CH264">
            <v>0</v>
          </cell>
          <cell r="CI264">
            <v>170390646.61000001</v>
          </cell>
          <cell r="CJ264">
            <v>-3615293.09</v>
          </cell>
          <cell r="CK264">
            <v>13370292</v>
          </cell>
          <cell r="CL264">
            <v>13370292</v>
          </cell>
        </row>
        <row r="265">
          <cell r="B265" t="str">
            <v>BGB01</v>
          </cell>
          <cell r="C265">
            <v>3738977.95</v>
          </cell>
          <cell r="E265">
            <v>-19351431.600000001</v>
          </cell>
          <cell r="F265">
            <v>1751638.22</v>
          </cell>
          <cell r="G265">
            <v>3803867.3</v>
          </cell>
          <cell r="I265">
            <v>100</v>
          </cell>
          <cell r="J265">
            <v>7</v>
          </cell>
          <cell r="L265">
            <v>56683781.229999997</v>
          </cell>
          <cell r="M265">
            <v>0</v>
          </cell>
          <cell r="N265">
            <v>-1240033.8700000001</v>
          </cell>
          <cell r="O265">
            <v>41226.74</v>
          </cell>
          <cell r="P265">
            <v>3189091.68</v>
          </cell>
          <cell r="Q265">
            <v>4580</v>
          </cell>
          <cell r="R265">
            <v>454960.3</v>
          </cell>
          <cell r="S265">
            <v>2480067.7799999998</v>
          </cell>
          <cell r="T265">
            <v>39</v>
          </cell>
          <cell r="U265">
            <v>45754414.259999998</v>
          </cell>
          <cell r="V265">
            <v>106709.38</v>
          </cell>
          <cell r="W265">
            <v>10078866.210000001</v>
          </cell>
          <cell r="X265">
            <v>1240</v>
          </cell>
          <cell r="Y265">
            <v>454960.3</v>
          </cell>
          <cell r="Z265">
            <v>0</v>
          </cell>
          <cell r="AA265">
            <v>0</v>
          </cell>
          <cell r="AC265">
            <v>147618385.65000001</v>
          </cell>
          <cell r="AD265">
            <v>0</v>
          </cell>
          <cell r="AE265">
            <v>0</v>
          </cell>
          <cell r="AF265">
            <v>76180</v>
          </cell>
          <cell r="AG265">
            <v>1566755.9</v>
          </cell>
          <cell r="AH265">
            <v>8936829.6799999997</v>
          </cell>
          <cell r="AI265">
            <v>6505535.6299999999</v>
          </cell>
          <cell r="AJ265">
            <v>2066528.2</v>
          </cell>
          <cell r="AK265">
            <v>18480665.449999999</v>
          </cell>
          <cell r="AL265">
            <v>2829023.65</v>
          </cell>
          <cell r="AM265">
            <v>11425502.25</v>
          </cell>
          <cell r="AN265">
            <v>-469566.16</v>
          </cell>
          <cell r="AO265">
            <v>4764300.05</v>
          </cell>
          <cell r="AP265">
            <v>-6826.05</v>
          </cell>
          <cell r="AQ265">
            <v>116348.87</v>
          </cell>
          <cell r="AR265">
            <v>467141.32</v>
          </cell>
          <cell r="AS265">
            <v>316547.5</v>
          </cell>
          <cell r="AT265">
            <v>2494051.11</v>
          </cell>
          <cell r="AU265">
            <v>-8878339.6799999997</v>
          </cell>
          <cell r="AV265">
            <v>-2528940.21</v>
          </cell>
          <cell r="AW265">
            <v>86393.02</v>
          </cell>
          <cell r="AX265">
            <v>60208697.07</v>
          </cell>
          <cell r="AY265">
            <v>200229.07</v>
          </cell>
          <cell r="AZ265">
            <v>0</v>
          </cell>
          <cell r="BA265">
            <v>204833069.91999999</v>
          </cell>
          <cell r="BB265">
            <v>1762157</v>
          </cell>
          <cell r="BC265">
            <v>13849593.73</v>
          </cell>
          <cell r="BD265">
            <v>20170.22</v>
          </cell>
          <cell r="BE265">
            <v>8639293.1999999993</v>
          </cell>
          <cell r="BF265">
            <v>1593201.05</v>
          </cell>
          <cell r="BG265">
            <v>682440.45</v>
          </cell>
          <cell r="BH265">
            <v>43364068.560000002</v>
          </cell>
          <cell r="BI265">
            <v>2023991.38</v>
          </cell>
          <cell r="BJ265">
            <v>489179.66</v>
          </cell>
          <cell r="BK265">
            <v>-36938.01</v>
          </cell>
          <cell r="BL265">
            <v>1228826.1399999999</v>
          </cell>
          <cell r="BO265">
            <v>-6625.09</v>
          </cell>
          <cell r="BP265">
            <v>31790.65</v>
          </cell>
          <cell r="BQ265">
            <v>18633799.800000001</v>
          </cell>
          <cell r="BX265">
            <v>203.87</v>
          </cell>
          <cell r="BZ265">
            <v>240209621.90000004</v>
          </cell>
          <cell r="CA265">
            <v>-2504.88</v>
          </cell>
          <cell r="CB265">
            <v>104457417.75</v>
          </cell>
          <cell r="CD265">
            <v>65181186.020000219</v>
          </cell>
          <cell r="CF265">
            <v>82197144.11999999</v>
          </cell>
          <cell r="CG265">
            <v>82197144.11999999</v>
          </cell>
          <cell r="CH265">
            <v>10185575.590000002</v>
          </cell>
          <cell r="CI265">
            <v>116164998.70999999</v>
          </cell>
          <cell r="CJ265">
            <v>0</v>
          </cell>
          <cell r="CK265">
            <v>17963990</v>
          </cell>
          <cell r="CL265">
            <v>17963990</v>
          </cell>
        </row>
        <row r="266">
          <cell r="B266" t="str">
            <v>BGC02</v>
          </cell>
          <cell r="C266">
            <v>492507</v>
          </cell>
          <cell r="D266">
            <v>-14</v>
          </cell>
          <cell r="E266">
            <v>-593547.23</v>
          </cell>
          <cell r="F266">
            <v>2507536.41</v>
          </cell>
          <cell r="G266">
            <v>1872188154.79</v>
          </cell>
          <cell r="H266">
            <v>-200</v>
          </cell>
          <cell r="I266">
            <v>-124307506.43000001</v>
          </cell>
          <cell r="J266">
            <v>-15150.43</v>
          </cell>
          <cell r="K266">
            <v>-932194836.94000006</v>
          </cell>
          <cell r="L266">
            <v>-216828438</v>
          </cell>
          <cell r="M266">
            <v>150</v>
          </cell>
          <cell r="N266">
            <v>-1788294.58</v>
          </cell>
          <cell r="O266">
            <v>-5910653.5999999996</v>
          </cell>
          <cell r="P266">
            <v>-36006187.859999999</v>
          </cell>
          <cell r="Q266">
            <v>-127225745.34</v>
          </cell>
          <cell r="R266">
            <v>0</v>
          </cell>
          <cell r="S266">
            <v>147456088.63999999</v>
          </cell>
          <cell r="T266">
            <v>-1000</v>
          </cell>
          <cell r="U266">
            <v>11821307.220000001</v>
          </cell>
          <cell r="V266">
            <v>72012375.579999998</v>
          </cell>
          <cell r="W266">
            <v>-100</v>
          </cell>
          <cell r="X266">
            <v>-597623658.69000006</v>
          </cell>
          <cell r="Y266">
            <v>80938258</v>
          </cell>
          <cell r="Z266">
            <v>256408981.18000001</v>
          </cell>
          <cell r="AA266">
            <v>-100</v>
          </cell>
          <cell r="AB266">
            <v>-1</v>
          </cell>
          <cell r="AC266">
            <v>-1</v>
          </cell>
          <cell r="AD266">
            <v>-1743.53</v>
          </cell>
          <cell r="AE266">
            <v>-385518.36</v>
          </cell>
          <cell r="AF266">
            <v>24019128.149999999</v>
          </cell>
          <cell r="AG266">
            <v>468597534.29000002</v>
          </cell>
          <cell r="AH266">
            <v>383728977.36000001</v>
          </cell>
          <cell r="AI266">
            <v>254451490.58000001</v>
          </cell>
          <cell r="AJ266">
            <v>148093677.02000001</v>
          </cell>
          <cell r="AK266">
            <v>439384229.37</v>
          </cell>
          <cell r="AL266">
            <v>100874263.45</v>
          </cell>
          <cell r="AM266">
            <v>223555165.56</v>
          </cell>
          <cell r="AN266">
            <v>694947524.60000002</v>
          </cell>
          <cell r="AO266">
            <v>81753.759999999995</v>
          </cell>
          <cell r="AP266">
            <v>-1443696.09</v>
          </cell>
          <cell r="AQ266">
            <v>0</v>
          </cell>
          <cell r="AR266">
            <v>74327253.599999994</v>
          </cell>
          <cell r="AS266">
            <v>109345152.31999999</v>
          </cell>
          <cell r="AT266">
            <v>2585363.25</v>
          </cell>
          <cell r="AU266">
            <v>436056.63</v>
          </cell>
          <cell r="AV266">
            <v>-223231.76</v>
          </cell>
          <cell r="AW266">
            <v>-267668.65999999997</v>
          </cell>
          <cell r="AX266">
            <v>28176.36</v>
          </cell>
          <cell r="AY266">
            <v>245092.8</v>
          </cell>
          <cell r="AZ266">
            <v>1016271.66</v>
          </cell>
          <cell r="BA266">
            <v>28740.17</v>
          </cell>
          <cell r="BB266">
            <v>15103142</v>
          </cell>
          <cell r="BC266">
            <v>8859718.0199999996</v>
          </cell>
          <cell r="BD266">
            <v>-2000</v>
          </cell>
          <cell r="BE266">
            <v>-1360100</v>
          </cell>
          <cell r="BF266">
            <v>-1000</v>
          </cell>
          <cell r="BG266">
            <v>-1000</v>
          </cell>
          <cell r="BH266">
            <v>-100</v>
          </cell>
          <cell r="BI266">
            <v>-99425.68</v>
          </cell>
          <cell r="BJ266">
            <v>7002397</v>
          </cell>
          <cell r="BK266">
            <v>247569.49</v>
          </cell>
          <cell r="BL266">
            <v>221380.23</v>
          </cell>
          <cell r="BM266">
            <v>724903.09</v>
          </cell>
          <cell r="BN266">
            <v>406241.01</v>
          </cell>
          <cell r="BO266">
            <v>-5</v>
          </cell>
          <cell r="BP266">
            <v>50236.69</v>
          </cell>
          <cell r="BQ266">
            <v>22522300.98</v>
          </cell>
          <cell r="BR266">
            <v>33125588.84</v>
          </cell>
          <cell r="BS266">
            <v>1907482.92</v>
          </cell>
          <cell r="BT266">
            <v>18533789</v>
          </cell>
          <cell r="BU266">
            <v>23847196.050000001</v>
          </cell>
          <cell r="BV266">
            <v>-250000</v>
          </cell>
          <cell r="BW266">
            <v>-529566</v>
          </cell>
          <cell r="BX266">
            <v>-100</v>
          </cell>
          <cell r="BY266">
            <v>-1000</v>
          </cell>
          <cell r="BZ266">
            <v>-1000</v>
          </cell>
          <cell r="CA266">
            <v>-65625</v>
          </cell>
          <cell r="CB266">
            <v>-400000</v>
          </cell>
          <cell r="CC266">
            <v>-685800</v>
          </cell>
          <cell r="CD266">
            <v>-440</v>
          </cell>
          <cell r="CE266">
            <v>-100</v>
          </cell>
          <cell r="CF266">
            <v>-100</v>
          </cell>
          <cell r="CG266">
            <v>-4807095.8899999997</v>
          </cell>
          <cell r="CH266">
            <v>-163719.32999999999</v>
          </cell>
          <cell r="CI266">
            <v>-1092.2600003406405</v>
          </cell>
          <cell r="CJ266">
            <v>3243310797.4199996</v>
          </cell>
          <cell r="CK266">
            <v>24018928.149999999</v>
          </cell>
          <cell r="CL266">
            <v>24018928.149999999</v>
          </cell>
        </row>
        <row r="267">
          <cell r="B267" t="str">
            <v>BGC03</v>
          </cell>
          <cell r="C267">
            <v>6890305.3300000001</v>
          </cell>
          <cell r="E267">
            <v>115398384.97</v>
          </cell>
          <cell r="F267">
            <v>238623.24</v>
          </cell>
          <cell r="I267">
            <v>175114.23</v>
          </cell>
          <cell r="J267">
            <v>17442026</v>
          </cell>
          <cell r="L267">
            <v>29407785.260000002</v>
          </cell>
          <cell r="N267">
            <v>0.01</v>
          </cell>
          <cell r="O267">
            <v>0</v>
          </cell>
          <cell r="P267">
            <v>0</v>
          </cell>
          <cell r="Q267">
            <v>79344467.629999995</v>
          </cell>
          <cell r="S267">
            <v>0</v>
          </cell>
          <cell r="V267">
            <v>0</v>
          </cell>
          <cell r="W267">
            <v>0</v>
          </cell>
          <cell r="X267">
            <v>106343180.84</v>
          </cell>
          <cell r="AC267">
            <v>26370341.050000001</v>
          </cell>
          <cell r="AD267">
            <v>234206415.15000001</v>
          </cell>
          <cell r="AE267">
            <v>0</v>
          </cell>
          <cell r="AF267">
            <v>69415313.349999994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N267">
            <v>160000</v>
          </cell>
          <cell r="AO267">
            <v>4711966.7300000004</v>
          </cell>
          <cell r="AP267">
            <v>-2322780</v>
          </cell>
          <cell r="AQ267">
            <v>0</v>
          </cell>
          <cell r="AR267">
            <v>-26370341.050000001</v>
          </cell>
          <cell r="AS267">
            <v>10621167.050000001</v>
          </cell>
          <cell r="AT267">
            <v>833855250.17999995</v>
          </cell>
          <cell r="AU267">
            <v>0</v>
          </cell>
          <cell r="AV267">
            <v>-2000</v>
          </cell>
          <cell r="AX267">
            <v>337176641.66000003</v>
          </cell>
          <cell r="AY267">
            <v>27576.84</v>
          </cell>
          <cell r="BA267">
            <v>442480758.69</v>
          </cell>
          <cell r="BB267">
            <v>156705177</v>
          </cell>
          <cell r="BH267">
            <v>4179070.29</v>
          </cell>
          <cell r="BI267">
            <v>500</v>
          </cell>
          <cell r="BJ267">
            <v>1240000</v>
          </cell>
          <cell r="BK267">
            <v>-3331989.3</v>
          </cell>
          <cell r="BL267">
            <v>1117114.67</v>
          </cell>
          <cell r="BZ267">
            <v>853911754.06999993</v>
          </cell>
          <cell r="CA267">
            <v>133452144.95999999</v>
          </cell>
          <cell r="CB267">
            <v>0.01</v>
          </cell>
          <cell r="CD267">
            <v>290400.61</v>
          </cell>
          <cell r="CF267">
            <v>0.01</v>
          </cell>
          <cell r="CG267">
            <v>0.01</v>
          </cell>
          <cell r="CH267">
            <v>0</v>
          </cell>
          <cell r="CI267">
            <v>437073873.45999998</v>
          </cell>
          <cell r="CJ267">
            <v>10621167.050000001</v>
          </cell>
          <cell r="CK267">
            <v>69415313.349999994</v>
          </cell>
          <cell r="CL267">
            <v>69415313.349999994</v>
          </cell>
        </row>
        <row r="268">
          <cell r="B268" t="str">
            <v>BGC04</v>
          </cell>
          <cell r="C268">
            <v>-245970.59</v>
          </cell>
          <cell r="E268">
            <v>-10713025.810000001</v>
          </cell>
          <cell r="F268">
            <v>-42950.22</v>
          </cell>
          <cell r="G268">
            <v>0</v>
          </cell>
          <cell r="I268">
            <v>16859</v>
          </cell>
          <cell r="J268">
            <v>4720016</v>
          </cell>
          <cell r="L268">
            <v>0</v>
          </cell>
          <cell r="M268">
            <v>-98764.56</v>
          </cell>
          <cell r="N268">
            <v>619.23</v>
          </cell>
          <cell r="O268">
            <v>-5910653.5999999996</v>
          </cell>
          <cell r="P268">
            <v>-201357.39</v>
          </cell>
          <cell r="Q268">
            <v>0</v>
          </cell>
          <cell r="R268">
            <v>1483409.1</v>
          </cell>
          <cell r="S268">
            <v>-1238.47</v>
          </cell>
          <cell r="T268">
            <v>4269750.12</v>
          </cell>
          <cell r="U268">
            <v>0</v>
          </cell>
          <cell r="V268">
            <v>791372.01</v>
          </cell>
          <cell r="W268">
            <v>197529.29</v>
          </cell>
          <cell r="X268">
            <v>0</v>
          </cell>
          <cell r="Y268">
            <v>-436634.67</v>
          </cell>
          <cell r="Z268">
            <v>77</v>
          </cell>
          <cell r="AC268">
            <v>0</v>
          </cell>
          <cell r="AD268">
            <v>91780439.680000007</v>
          </cell>
          <cell r="AE268">
            <v>-192477890.25999999</v>
          </cell>
          <cell r="AF268">
            <v>280232971.41000003</v>
          </cell>
          <cell r="AG268">
            <v>0</v>
          </cell>
          <cell r="AH268">
            <v>402714.79</v>
          </cell>
          <cell r="AI268">
            <v>0</v>
          </cell>
          <cell r="AJ268">
            <v>701409.55</v>
          </cell>
          <cell r="AK268">
            <v>0</v>
          </cell>
          <cell r="AL268">
            <v>800839.53</v>
          </cell>
          <cell r="AM268">
            <v>7271102.7000000002</v>
          </cell>
          <cell r="AN268">
            <v>160000</v>
          </cell>
          <cell r="AO268">
            <v>2498120.15</v>
          </cell>
          <cell r="AP268">
            <v>-1436252.29</v>
          </cell>
          <cell r="AQ268">
            <v>-8072.49</v>
          </cell>
          <cell r="AR268">
            <v>500095.91</v>
          </cell>
          <cell r="AS268">
            <v>-4183278.91</v>
          </cell>
          <cell r="AT268">
            <v>19779.599999999999</v>
          </cell>
          <cell r="AU268">
            <v>145822.95000000001</v>
          </cell>
          <cell r="AV268">
            <v>-253397.29</v>
          </cell>
          <cell r="AW268">
            <v>-673.11</v>
          </cell>
          <cell r="AX268">
            <v>-5000</v>
          </cell>
          <cell r="AY268">
            <v>-489089.69</v>
          </cell>
          <cell r="AZ268">
            <v>-38834.47</v>
          </cell>
          <cell r="BA268">
            <v>0</v>
          </cell>
          <cell r="BB268">
            <v>11376016</v>
          </cell>
          <cell r="BC268">
            <v>457317.71</v>
          </cell>
          <cell r="BD268">
            <v>-32199.69</v>
          </cell>
          <cell r="BE268">
            <v>8859718.0199999996</v>
          </cell>
          <cell r="BF268">
            <v>-14933.33</v>
          </cell>
          <cell r="BG268">
            <v>739188.1</v>
          </cell>
          <cell r="BH268">
            <v>-1300</v>
          </cell>
          <cell r="BI268">
            <v>50</v>
          </cell>
          <cell r="BJ268">
            <v>19637342.75</v>
          </cell>
          <cell r="BK268">
            <v>818.27</v>
          </cell>
          <cell r="BL268">
            <v>641224.24</v>
          </cell>
          <cell r="BN268">
            <v>446845.85</v>
          </cell>
          <cell r="BO268">
            <v>92.23</v>
          </cell>
          <cell r="BR268">
            <v>-47425.71</v>
          </cell>
          <cell r="BS268">
            <v>-22517280.98</v>
          </cell>
          <cell r="BT268">
            <v>-22157595.66</v>
          </cell>
          <cell r="BZ268">
            <v>203.87</v>
          </cell>
          <cell r="CA268">
            <v>767764116.89999998</v>
          </cell>
          <cell r="CB268">
            <v>34887382.030000009</v>
          </cell>
          <cell r="CD268">
            <v>27541963.159999996</v>
          </cell>
          <cell r="CF268">
            <v>3597570.18</v>
          </cell>
          <cell r="CG268">
            <v>2600234.88</v>
          </cell>
          <cell r="CH268">
            <v>-665927.36999999988</v>
          </cell>
          <cell r="CI268">
            <v>87755081.150000036</v>
          </cell>
          <cell r="CJ268">
            <v>0</v>
          </cell>
          <cell r="CK268">
            <v>280232971.41000003</v>
          </cell>
          <cell r="CL268">
            <v>280232971.41000003</v>
          </cell>
        </row>
        <row r="269">
          <cell r="B269" t="str">
            <v>BHA01</v>
          </cell>
          <cell r="C269">
            <v>11815203.470000001</v>
          </cell>
          <cell r="E269">
            <v>2884387.09</v>
          </cell>
          <cell r="F269">
            <v>1485169.92</v>
          </cell>
          <cell r="G269">
            <v>10948630.84</v>
          </cell>
          <cell r="L269">
            <v>0.05</v>
          </cell>
          <cell r="M269">
            <v>0</v>
          </cell>
          <cell r="N269">
            <v>-2574696.52</v>
          </cell>
          <cell r="O269">
            <v>-2115917.7200000002</v>
          </cell>
          <cell r="P269">
            <v>-6957530.0800000001</v>
          </cell>
          <cell r="Q269">
            <v>-100926288.38</v>
          </cell>
          <cell r="R269">
            <v>326249.84999999998</v>
          </cell>
          <cell r="S269">
            <v>28249423.100000001</v>
          </cell>
          <cell r="T269">
            <v>-2640616144.9499998</v>
          </cell>
          <cell r="U269">
            <v>4231835.49</v>
          </cell>
          <cell r="V269">
            <v>13915060.17</v>
          </cell>
          <cell r="W269">
            <v>0</v>
          </cell>
          <cell r="X269">
            <v>145902.48000000001</v>
          </cell>
          <cell r="Y269">
            <v>88970143</v>
          </cell>
          <cell r="AA269">
            <v>95394.2</v>
          </cell>
          <cell r="AC269">
            <v>14000000</v>
          </cell>
          <cell r="AD269">
            <v>-344645690.92000002</v>
          </cell>
          <cell r="AE269">
            <v>0</v>
          </cell>
          <cell r="AF269">
            <v>20252089.449999999</v>
          </cell>
          <cell r="AG269">
            <v>765650365.79999995</v>
          </cell>
          <cell r="AH269">
            <v>172651158.90000001</v>
          </cell>
          <cell r="AI269">
            <v>201852576.75999999</v>
          </cell>
          <cell r="AJ269">
            <v>607944.18999999994</v>
          </cell>
          <cell r="AK269">
            <v>169394.88</v>
          </cell>
          <cell r="AL269">
            <v>333980.64</v>
          </cell>
          <cell r="AM269">
            <v>14739167.640000001</v>
          </cell>
          <cell r="AN269">
            <v>168092779.49000001</v>
          </cell>
          <cell r="AO269">
            <v>0</v>
          </cell>
          <cell r="AP269">
            <v>0</v>
          </cell>
          <cell r="AQ269">
            <v>78347.44</v>
          </cell>
          <cell r="AR269">
            <v>147275361.22999999</v>
          </cell>
          <cell r="AS269">
            <v>-166417.28</v>
          </cell>
          <cell r="AT269">
            <v>855214008.96000004</v>
          </cell>
          <cell r="AU269">
            <v>1956962.96</v>
          </cell>
          <cell r="AV269">
            <v>1667584.25</v>
          </cell>
          <cell r="AW269">
            <v>410575</v>
          </cell>
          <cell r="AX269">
            <v>448562119.49000001</v>
          </cell>
          <cell r="AY269">
            <v>77381.820000000007</v>
          </cell>
          <cell r="AZ269">
            <v>3880701.37</v>
          </cell>
          <cell r="BA269">
            <v>557574810.35000002</v>
          </cell>
          <cell r="BB269">
            <v>0</v>
          </cell>
          <cell r="BC269">
            <v>-4665078.43</v>
          </cell>
          <cell r="BE269">
            <v>5431709.4400000004</v>
          </cell>
          <cell r="BF269">
            <v>27096806.469999999</v>
          </cell>
          <cell r="BG269">
            <v>34808.589999999997</v>
          </cell>
          <cell r="BH269">
            <v>4618269.5</v>
          </cell>
          <cell r="BI269">
            <v>50</v>
          </cell>
          <cell r="BJ269">
            <v>50</v>
          </cell>
          <cell r="BK269">
            <v>179365.65</v>
          </cell>
          <cell r="BL269">
            <v>2910464.94</v>
          </cell>
          <cell r="BM269">
            <v>1652562.15</v>
          </cell>
          <cell r="BN269">
            <v>29144.09</v>
          </cell>
          <cell r="BO269">
            <v>245415.17</v>
          </cell>
          <cell r="BP269">
            <v>666790</v>
          </cell>
          <cell r="BS269">
            <v>-3277.59</v>
          </cell>
          <cell r="BZ269">
            <v>14000000</v>
          </cell>
          <cell r="CA269">
            <v>1430454.7</v>
          </cell>
          <cell r="CB269">
            <v>-5735044.6499999613</v>
          </cell>
          <cell r="CD269">
            <v>-10647451.339999996</v>
          </cell>
          <cell r="CF269">
            <v>-343270756.82999998</v>
          </cell>
          <cell r="CG269">
            <v>-343270756.82999998</v>
          </cell>
          <cell r="CH269">
            <v>77224866.769999996</v>
          </cell>
          <cell r="CI269">
            <v>88970143</v>
          </cell>
          <cell r="CJ269">
            <v>2245504872.77</v>
          </cell>
          <cell r="CK269">
            <v>0</v>
          </cell>
          <cell r="CL269">
            <v>0</v>
          </cell>
        </row>
        <row r="270">
          <cell r="B270" t="str">
            <v>BHA02</v>
          </cell>
          <cell r="C270">
            <v>-245970.59</v>
          </cell>
          <cell r="E270">
            <v>15066071.720000001</v>
          </cell>
          <cell r="F270">
            <v>-2059522.12</v>
          </cell>
          <cell r="G270">
            <v>0</v>
          </cell>
          <cell r="I270">
            <v>193123.38</v>
          </cell>
          <cell r="J270">
            <v>4689280</v>
          </cell>
          <cell r="M270">
            <v>-98764.56</v>
          </cell>
          <cell r="N270">
            <v>-460425.34</v>
          </cell>
          <cell r="O270">
            <v>0.02</v>
          </cell>
          <cell r="P270">
            <v>-151908.34</v>
          </cell>
          <cell r="Q270">
            <v>1786988.52</v>
          </cell>
          <cell r="R270">
            <v>963849.75</v>
          </cell>
          <cell r="S270">
            <v>920850.68</v>
          </cell>
          <cell r="U270">
            <v>0</v>
          </cell>
          <cell r="V270">
            <v>0.01</v>
          </cell>
          <cell r="W270">
            <v>197529.29</v>
          </cell>
          <cell r="X270">
            <v>-1115125.42</v>
          </cell>
          <cell r="Y270">
            <v>2184036.54</v>
          </cell>
          <cell r="Z270">
            <v>77</v>
          </cell>
          <cell r="AC270">
            <v>0</v>
          </cell>
          <cell r="AD270">
            <v>0</v>
          </cell>
          <cell r="AE270">
            <v>-215725.48</v>
          </cell>
          <cell r="AF270">
            <v>165710869.5</v>
          </cell>
          <cell r="AG270">
            <v>405221.93</v>
          </cell>
          <cell r="AH270">
            <v>303816.68</v>
          </cell>
          <cell r="AI270">
            <v>14224</v>
          </cell>
          <cell r="AJ270">
            <v>3220988.44</v>
          </cell>
          <cell r="AK270">
            <v>0</v>
          </cell>
          <cell r="AL270">
            <v>1927029.04</v>
          </cell>
          <cell r="AM270">
            <v>433439.14</v>
          </cell>
          <cell r="AN270">
            <v>0</v>
          </cell>
          <cell r="AO270">
            <v>160000</v>
          </cell>
          <cell r="AP270">
            <v>262208.44</v>
          </cell>
          <cell r="AQ270">
            <v>-13047.1</v>
          </cell>
          <cell r="AR270">
            <v>5404.02</v>
          </cell>
          <cell r="AS270">
            <v>-65320872.020000003</v>
          </cell>
          <cell r="AT270">
            <v>-7556.9</v>
          </cell>
          <cell r="AU270">
            <v>309939.06</v>
          </cell>
          <cell r="AV270">
            <v>15900</v>
          </cell>
          <cell r="AW270">
            <v>29143.87</v>
          </cell>
          <cell r="AX270">
            <v>425667054.94</v>
          </cell>
          <cell r="AY270">
            <v>-5000</v>
          </cell>
          <cell r="AZ270">
            <v>-23330.46</v>
          </cell>
          <cell r="BA270">
            <v>-6782.08</v>
          </cell>
          <cell r="BB270">
            <v>13370292</v>
          </cell>
          <cell r="BC270">
            <v>29521934.030000001</v>
          </cell>
          <cell r="BD270">
            <v>-32199.69</v>
          </cell>
          <cell r="BE270">
            <v>8859718.0199999996</v>
          </cell>
          <cell r="BF270">
            <v>1269.42</v>
          </cell>
          <cell r="BG270">
            <v>739188.1</v>
          </cell>
          <cell r="BH270">
            <v>-1300</v>
          </cell>
          <cell r="BI270">
            <v>449591.14</v>
          </cell>
          <cell r="BJ270">
            <v>3793570.29</v>
          </cell>
          <cell r="BK270">
            <v>0</v>
          </cell>
          <cell r="BL270">
            <v>873000</v>
          </cell>
          <cell r="BM270">
            <v>-301581.96000000002</v>
          </cell>
          <cell r="BN270">
            <v>-38136.01</v>
          </cell>
          <cell r="BO270">
            <v>0</v>
          </cell>
          <cell r="BP270">
            <v>-47148.09</v>
          </cell>
          <cell r="BQ270">
            <v>-22517280.98</v>
          </cell>
          <cell r="BR270">
            <v>-20189689.16</v>
          </cell>
          <cell r="BV270">
            <v>17965358.09</v>
          </cell>
          <cell r="BW270">
            <v>25060818.210000001</v>
          </cell>
          <cell r="BZ270">
            <v>-21488994.699999999</v>
          </cell>
          <cell r="CA270">
            <v>0</v>
          </cell>
          <cell r="CB270">
            <v>784613118.15999985</v>
          </cell>
          <cell r="CD270">
            <v>102387791.36</v>
          </cell>
          <cell r="CF270">
            <v>775202246.21000004</v>
          </cell>
          <cell r="CG270">
            <v>620425.31000006199</v>
          </cell>
          <cell r="CH270">
            <v>197442686.22999999</v>
          </cell>
          <cell r="CI270">
            <v>165710869.5</v>
          </cell>
          <cell r="CJ270">
            <v>172355454.54999998</v>
          </cell>
          <cell r="CK270">
            <v>165710869.5</v>
          </cell>
          <cell r="CL270">
            <v>165710869.5</v>
          </cell>
        </row>
        <row r="271">
          <cell r="B271" t="str">
            <v>BIA01</v>
          </cell>
          <cell r="C271">
            <v>11815203.470000001</v>
          </cell>
          <cell r="E271">
            <v>2884387.09</v>
          </cell>
          <cell r="F271">
            <v>-90528.65</v>
          </cell>
          <cell r="G271">
            <v>3803867.3</v>
          </cell>
          <cell r="H271">
            <v>193123.38</v>
          </cell>
          <cell r="I271">
            <v>4534172</v>
          </cell>
          <cell r="J271">
            <v>100</v>
          </cell>
          <cell r="K271">
            <v>7</v>
          </cell>
          <cell r="L271">
            <v>53769061.259999998</v>
          </cell>
          <cell r="M271">
            <v>85683781.230000004</v>
          </cell>
          <cell r="N271">
            <v>-7310.8</v>
          </cell>
          <cell r="O271">
            <v>-1273931.99</v>
          </cell>
          <cell r="P271">
            <v>-54819.95</v>
          </cell>
          <cell r="Q271">
            <v>98450490.540000007</v>
          </cell>
          <cell r="R271">
            <v>4580</v>
          </cell>
          <cell r="S271">
            <v>588960.30000000005</v>
          </cell>
          <cell r="T271">
            <v>0</v>
          </cell>
          <cell r="U271">
            <v>2547863.98</v>
          </cell>
          <cell r="V271">
            <v>-24029911.41</v>
          </cell>
          <cell r="W271">
            <v>0</v>
          </cell>
          <cell r="X271">
            <v>141480942.47999999</v>
          </cell>
          <cell r="Y271">
            <v>1240</v>
          </cell>
          <cell r="Z271">
            <v>588960.30000000005</v>
          </cell>
          <cell r="AA271">
            <v>95394.2</v>
          </cell>
          <cell r="AC271">
            <v>0</v>
          </cell>
          <cell r="AD271">
            <v>-116102294.69</v>
          </cell>
          <cell r="AE271">
            <v>6879.65</v>
          </cell>
          <cell r="AF271">
            <v>3164921912.96</v>
          </cell>
          <cell r="AG271">
            <v>76180</v>
          </cell>
          <cell r="AH271">
            <v>1766880.9</v>
          </cell>
          <cell r="AI271">
            <v>0</v>
          </cell>
          <cell r="AJ271">
            <v>-171922.02</v>
          </cell>
          <cell r="AK271">
            <v>2355841.2000000002</v>
          </cell>
          <cell r="AL271">
            <v>3080817.04</v>
          </cell>
          <cell r="AM271">
            <v>3239281.65</v>
          </cell>
          <cell r="AN271">
            <v>10306805.25</v>
          </cell>
          <cell r="AO271">
            <v>0</v>
          </cell>
          <cell r="AP271">
            <v>4190.8</v>
          </cell>
          <cell r="AQ271">
            <v>-3685.74</v>
          </cell>
          <cell r="AR271">
            <v>-1149.1199999999999</v>
          </cell>
          <cell r="AS271">
            <v>-586077.03</v>
          </cell>
          <cell r="AU271">
            <v>47851.5</v>
          </cell>
          <cell r="AV271">
            <v>3590107.5</v>
          </cell>
          <cell r="AW271">
            <v>212029.51</v>
          </cell>
          <cell r="AX271">
            <v>0</v>
          </cell>
          <cell r="AZ271">
            <v>3880701.37</v>
          </cell>
          <cell r="BA271">
            <v>259070398.03</v>
          </cell>
          <cell r="BB271">
            <v>4989</v>
          </cell>
          <cell r="BD271">
            <v>0</v>
          </cell>
          <cell r="BF271">
            <v>0</v>
          </cell>
          <cell r="BG271">
            <v>2062201.05</v>
          </cell>
          <cell r="BH271">
            <v>840394.45</v>
          </cell>
          <cell r="BI271">
            <v>1139324</v>
          </cell>
          <cell r="BJ271">
            <v>2023991.38</v>
          </cell>
          <cell r="BK271">
            <v>8485860.4000000004</v>
          </cell>
          <cell r="BL271">
            <v>1772522.83</v>
          </cell>
          <cell r="BM271">
            <v>1652562.15</v>
          </cell>
          <cell r="BN271">
            <v>29144.09</v>
          </cell>
          <cell r="BO271">
            <v>245415.17</v>
          </cell>
          <cell r="BP271">
            <v>666790</v>
          </cell>
          <cell r="BQ271">
            <v>-3068.39</v>
          </cell>
          <cell r="BR271">
            <v>18633799.800000001</v>
          </cell>
          <cell r="BZ271">
            <v>-750265845.14999998</v>
          </cell>
          <cell r="CA271">
            <v>-21521991</v>
          </cell>
          <cell r="CB271">
            <v>1209674.3799999999</v>
          </cell>
          <cell r="CD271">
            <v>0</v>
          </cell>
          <cell r="CF271">
            <v>821068.69</v>
          </cell>
          <cell r="CG271">
            <v>808928.57</v>
          </cell>
          <cell r="CH271">
            <v>7000</v>
          </cell>
          <cell r="CI271">
            <v>3717697794.27</v>
          </cell>
          <cell r="CJ271">
            <v>139633775.71000001</v>
          </cell>
          <cell r="CK271">
            <v>3423997299.9900002</v>
          </cell>
          <cell r="CL271">
            <v>3164926901.96</v>
          </cell>
        </row>
        <row r="272">
          <cell r="B272" t="str">
            <v>BIA04</v>
          </cell>
          <cell r="C272">
            <v>-48541785.780000001</v>
          </cell>
          <cell r="D272">
            <v>-1999986</v>
          </cell>
          <cell r="E272">
            <v>-2167860.83</v>
          </cell>
          <cell r="F272">
            <v>-1</v>
          </cell>
          <cell r="G272">
            <v>1872188154.79</v>
          </cell>
          <cell r="H272">
            <v>-200</v>
          </cell>
          <cell r="I272">
            <v>125979925.77</v>
          </cell>
          <cell r="J272">
            <v>-124307506.43000001</v>
          </cell>
          <cell r="K272">
            <v>-15150.43</v>
          </cell>
          <cell r="L272">
            <v>-932194836.94000006</v>
          </cell>
          <cell r="M272">
            <v>0</v>
          </cell>
          <cell r="N272">
            <v>150</v>
          </cell>
          <cell r="O272">
            <v>-2072909.65</v>
          </cell>
          <cell r="P272">
            <v>-3600142.83</v>
          </cell>
          <cell r="Q272">
            <v>-28452414.309999999</v>
          </cell>
          <cell r="R272">
            <v>-207452538.69999999</v>
          </cell>
          <cell r="S272">
            <v>450000</v>
          </cell>
          <cell r="T272">
            <v>-450000</v>
          </cell>
          <cell r="U272">
            <v>-1000</v>
          </cell>
          <cell r="V272">
            <v>200</v>
          </cell>
          <cell r="W272">
            <v>-200</v>
          </cell>
          <cell r="X272">
            <v>-100</v>
          </cell>
          <cell r="Y272">
            <v>-597623658.69000006</v>
          </cell>
          <cell r="Z272">
            <v>672231.05</v>
          </cell>
          <cell r="AA272">
            <v>-100</v>
          </cell>
          <cell r="AB272">
            <v>-100</v>
          </cell>
          <cell r="AC272">
            <v>-1</v>
          </cell>
          <cell r="AD272">
            <v>-1</v>
          </cell>
          <cell r="AE272">
            <v>0</v>
          </cell>
          <cell r="AF272">
            <v>199333401.53999999</v>
          </cell>
          <cell r="AG272">
            <v>24019178.16</v>
          </cell>
          <cell r="AH272">
            <v>7200285.6500000004</v>
          </cell>
          <cell r="AI272">
            <v>37831586.630000003</v>
          </cell>
          <cell r="AJ272">
            <v>34990889.659999996</v>
          </cell>
          <cell r="AK272">
            <v>29060978.940000001</v>
          </cell>
          <cell r="AL272">
            <v>47877246.68</v>
          </cell>
          <cell r="AM272">
            <v>61080713.32</v>
          </cell>
          <cell r="AN272">
            <v>405611998.63999999</v>
          </cell>
          <cell r="AO272">
            <v>160000</v>
          </cell>
          <cell r="AP272">
            <v>7881452.5099999998</v>
          </cell>
          <cell r="AQ272">
            <v>-43990781.710000001</v>
          </cell>
          <cell r="AR272">
            <v>402508.28</v>
          </cell>
          <cell r="AS272">
            <v>-878643.55</v>
          </cell>
          <cell r="AT272">
            <v>1374053.32</v>
          </cell>
          <cell r="AU272">
            <v>6202171.1600000001</v>
          </cell>
          <cell r="AV272">
            <v>1713808.59</v>
          </cell>
          <cell r="AW272">
            <v>0</v>
          </cell>
          <cell r="AX272">
            <v>-57324323.07</v>
          </cell>
          <cell r="AY272">
            <v>-3278195.16</v>
          </cell>
          <cell r="AZ272">
            <v>69823597.480000004</v>
          </cell>
          <cell r="BA272">
            <v>-170771484.38</v>
          </cell>
          <cell r="BB272">
            <v>18479948</v>
          </cell>
          <cell r="BC272">
            <v>-10178528.98</v>
          </cell>
          <cell r="BD272">
            <v>-2000</v>
          </cell>
          <cell r="BE272">
            <v>-100</v>
          </cell>
          <cell r="BF272">
            <v>-1360100</v>
          </cell>
          <cell r="BG272">
            <v>-1000</v>
          </cell>
          <cell r="BH272">
            <v>-1000</v>
          </cell>
          <cell r="BI272">
            <v>-100</v>
          </cell>
          <cell r="BJ272">
            <v>-99425.68</v>
          </cell>
          <cell r="BK272">
            <v>-12451.28</v>
          </cell>
          <cell r="BL272">
            <v>-467526.44</v>
          </cell>
          <cell r="BM272">
            <v>-30818.28</v>
          </cell>
          <cell r="BN272">
            <v>-3.89</v>
          </cell>
          <cell r="BO272">
            <v>-30747262.440000001</v>
          </cell>
          <cell r="BP272">
            <v>-5</v>
          </cell>
          <cell r="BQ272">
            <v>-60667268.82</v>
          </cell>
          <cell r="BR272">
            <v>-100</v>
          </cell>
          <cell r="BS272">
            <v>-100</v>
          </cell>
          <cell r="BT272">
            <v>-14126384.6</v>
          </cell>
          <cell r="BU272">
            <v>-63022.06</v>
          </cell>
          <cell r="BV272">
            <v>250000</v>
          </cell>
          <cell r="BW272">
            <v>-250000</v>
          </cell>
          <cell r="BX272">
            <v>-529566</v>
          </cell>
          <cell r="BY272">
            <v>-100</v>
          </cell>
          <cell r="BZ272">
            <v>-1000</v>
          </cell>
          <cell r="CA272">
            <v>-1000</v>
          </cell>
          <cell r="CB272">
            <v>-65625</v>
          </cell>
          <cell r="CC272">
            <v>-400000</v>
          </cell>
          <cell r="CD272">
            <v>-685800</v>
          </cell>
          <cell r="CE272">
            <v>-440</v>
          </cell>
          <cell r="CF272">
            <v>-100</v>
          </cell>
          <cell r="CG272">
            <v>-100</v>
          </cell>
          <cell r="CH272">
            <v>3353.7</v>
          </cell>
          <cell r="CI272">
            <v>345944854.04000002</v>
          </cell>
          <cell r="CJ272">
            <v>-1042.2500003427267</v>
          </cell>
          <cell r="CK272">
            <v>345618604.19</v>
          </cell>
          <cell r="CL272">
            <v>345618604.19</v>
          </cell>
        </row>
        <row r="273">
          <cell r="B273" t="str">
            <v>BIC01</v>
          </cell>
          <cell r="C273">
            <v>24010.35</v>
          </cell>
          <cell r="E273">
            <v>-9186768.75</v>
          </cell>
          <cell r="F273">
            <v>-21531515.5</v>
          </cell>
          <cell r="G273">
            <v>-22417097.73</v>
          </cell>
          <cell r="H273">
            <v>17848.310000000001</v>
          </cell>
          <cell r="I273">
            <v>-1741595.11</v>
          </cell>
          <cell r="J273">
            <v>-6457824.1299999999</v>
          </cell>
          <cell r="K273">
            <v>-27775112</v>
          </cell>
          <cell r="L273">
            <v>0.05</v>
          </cell>
          <cell r="M273">
            <v>25805.79</v>
          </cell>
          <cell r="N273">
            <v>-9914.5499999999993</v>
          </cell>
          <cell r="O273">
            <v>-1.08</v>
          </cell>
          <cell r="P273">
            <v>-36006187.859999999</v>
          </cell>
          <cell r="Q273">
            <v>-127225745.34</v>
          </cell>
          <cell r="R273">
            <v>0</v>
          </cell>
          <cell r="S273">
            <v>147456088.63999999</v>
          </cell>
          <cell r="T273">
            <v>0</v>
          </cell>
          <cell r="V273">
            <v>1257851.72</v>
          </cell>
          <cell r="W273">
            <v>9963</v>
          </cell>
          <cell r="X273">
            <v>-672131.05</v>
          </cell>
          <cell r="Y273">
            <v>80938258</v>
          </cell>
          <cell r="Z273">
            <v>256408981.18000001</v>
          </cell>
          <cell r="AA273">
            <v>77</v>
          </cell>
          <cell r="AB273">
            <v>-20873649.399999999</v>
          </cell>
          <cell r="AC273">
            <v>-10285476311.030001</v>
          </cell>
          <cell r="AD273">
            <v>18961023.559999999</v>
          </cell>
          <cell r="AE273">
            <v>234206415.15000001</v>
          </cell>
          <cell r="AF273">
            <v>6000</v>
          </cell>
          <cell r="AG273">
            <v>72686058.489999995</v>
          </cell>
          <cell r="AH273">
            <v>383728977.36000001</v>
          </cell>
          <cell r="AI273">
            <v>254451490.58000001</v>
          </cell>
          <cell r="AJ273">
            <v>148093677.02000001</v>
          </cell>
          <cell r="AK273">
            <v>439384229.37</v>
          </cell>
          <cell r="AL273">
            <v>100874263.45</v>
          </cell>
          <cell r="AM273">
            <v>223555165.56</v>
          </cell>
          <cell r="AN273">
            <v>694947524.60000002</v>
          </cell>
          <cell r="AO273">
            <v>2748790.43</v>
          </cell>
          <cell r="AP273">
            <v>5122.0600000000004</v>
          </cell>
          <cell r="AQ273">
            <v>14939.71</v>
          </cell>
          <cell r="AR273">
            <v>74327253.599999994</v>
          </cell>
          <cell r="AS273">
            <v>2459.0300000000002</v>
          </cell>
          <cell r="AT273">
            <v>2585363.25</v>
          </cell>
          <cell r="AU273">
            <v>436056.63</v>
          </cell>
          <cell r="AV273">
            <v>3590107.5</v>
          </cell>
          <cell r="AW273">
            <v>0</v>
          </cell>
          <cell r="AX273">
            <v>425641334.43000001</v>
          </cell>
          <cell r="AY273">
            <v>245092.8</v>
          </cell>
          <cell r="AZ273">
            <v>1016271.66</v>
          </cell>
          <cell r="BA273">
            <v>480537827.73000002</v>
          </cell>
          <cell r="BB273">
            <v>15103142</v>
          </cell>
          <cell r="BC273">
            <v>-8351857.7199999997</v>
          </cell>
          <cell r="BD273">
            <v>-3600877.65</v>
          </cell>
          <cell r="BE273">
            <v>-4558958.5199999996</v>
          </cell>
          <cell r="BF273">
            <v>0</v>
          </cell>
          <cell r="BG273">
            <v>4998990.05</v>
          </cell>
          <cell r="BH273">
            <v>6872397.9299999997</v>
          </cell>
          <cell r="BI273">
            <v>1800453.94</v>
          </cell>
          <cell r="BJ273">
            <v>3440674.71</v>
          </cell>
          <cell r="BK273">
            <v>50</v>
          </cell>
          <cell r="BL273">
            <v>-0.13</v>
          </cell>
          <cell r="BM273">
            <v>17924.189999999999</v>
          </cell>
          <cell r="BN273">
            <v>511427.92</v>
          </cell>
          <cell r="BO273">
            <v>65498</v>
          </cell>
          <cell r="BQ273">
            <v>45810600.420000002</v>
          </cell>
          <cell r="BR273">
            <v>-159003525.72</v>
          </cell>
          <cell r="BS273">
            <v>-159003525.72</v>
          </cell>
          <cell r="BT273">
            <v>18533789</v>
          </cell>
          <cell r="BU273">
            <v>23847196.050000001</v>
          </cell>
          <cell r="BV273">
            <v>-80800</v>
          </cell>
          <cell r="BW273">
            <v>-12.27</v>
          </cell>
          <cell r="BX273">
            <v>796.13</v>
          </cell>
          <cell r="BY273">
            <v>796.13</v>
          </cell>
          <cell r="BZ273">
            <v>-27775112.129999999</v>
          </cell>
          <cell r="CA273">
            <v>-12165392883.230001</v>
          </cell>
          <cell r="CB273">
            <v>133452144.95999999</v>
          </cell>
          <cell r="CD273">
            <v>42879717.619999997</v>
          </cell>
          <cell r="CE273">
            <v>203.87</v>
          </cell>
          <cell r="CF273">
            <v>0</v>
          </cell>
          <cell r="CG273">
            <v>0</v>
          </cell>
          <cell r="CH273">
            <v>0</v>
          </cell>
          <cell r="CI273">
            <v>1086281062.25</v>
          </cell>
          <cell r="CJ273">
            <v>440344618.59999996</v>
          </cell>
          <cell r="CK273">
            <v>1086281062.25</v>
          </cell>
          <cell r="CL273">
            <v>605743234.51999998</v>
          </cell>
        </row>
        <row r="274">
          <cell r="B274" t="str">
            <v>BIC02</v>
          </cell>
          <cell r="C274">
            <v>37175.33</v>
          </cell>
          <cell r="D274">
            <v>-1999986</v>
          </cell>
          <cell r="E274">
            <v>-2167860.83</v>
          </cell>
          <cell r="F274">
            <v>-340.28</v>
          </cell>
          <cell r="G274">
            <v>51270687.189999998</v>
          </cell>
          <cell r="H274">
            <v>200</v>
          </cell>
          <cell r="I274">
            <v>125979925.77</v>
          </cell>
          <cell r="J274">
            <v>-355811</v>
          </cell>
          <cell r="K274">
            <v>-27775112</v>
          </cell>
          <cell r="L274">
            <v>0</v>
          </cell>
          <cell r="M274">
            <v>-79146.600000000006</v>
          </cell>
          <cell r="N274">
            <v>-985126.64</v>
          </cell>
          <cell r="O274">
            <v>-102865698.19</v>
          </cell>
          <cell r="P274">
            <v>-291340.90999999997</v>
          </cell>
          <cell r="Q274">
            <v>1239743213.8800001</v>
          </cell>
          <cell r="R274">
            <v>1825665.89</v>
          </cell>
          <cell r="S274">
            <v>450000</v>
          </cell>
          <cell r="T274">
            <v>1000</v>
          </cell>
          <cell r="U274">
            <v>0</v>
          </cell>
          <cell r="V274">
            <v>200</v>
          </cell>
          <cell r="W274">
            <v>158293.35</v>
          </cell>
          <cell r="X274">
            <v>2486380873.7399998</v>
          </cell>
          <cell r="Y274">
            <v>291637.61</v>
          </cell>
          <cell r="Z274">
            <v>672231.05</v>
          </cell>
          <cell r="AA274">
            <v>-5965566.71</v>
          </cell>
          <cell r="AB274">
            <v>0</v>
          </cell>
          <cell r="AC274">
            <v>-7020999</v>
          </cell>
          <cell r="AD274">
            <v>0</v>
          </cell>
          <cell r="AE274">
            <v>0</v>
          </cell>
          <cell r="AF274">
            <v>-192477890.25999999</v>
          </cell>
          <cell r="AG274">
            <v>290310015.85000002</v>
          </cell>
          <cell r="AH274">
            <v>582681.86</v>
          </cell>
          <cell r="AI274">
            <v>0</v>
          </cell>
          <cell r="AJ274">
            <v>1460729.87</v>
          </cell>
          <cell r="AK274">
            <v>0</v>
          </cell>
          <cell r="AL274">
            <v>1858241.73</v>
          </cell>
          <cell r="AM274">
            <v>8636089.8699999992</v>
          </cell>
          <cell r="AN274">
            <v>39313999.579999998</v>
          </cell>
          <cell r="AO274">
            <v>-550837.06999999995</v>
          </cell>
          <cell r="AP274">
            <v>-99432665.620000005</v>
          </cell>
          <cell r="AQ274">
            <v>-5472.01</v>
          </cell>
          <cell r="AR274">
            <v>625</v>
          </cell>
          <cell r="AS274">
            <v>10621167.050000001</v>
          </cell>
          <cell r="AT274">
            <v>-955234.47</v>
          </cell>
          <cell r="AU274">
            <v>168544.6</v>
          </cell>
          <cell r="AV274">
            <v>1832000.84</v>
          </cell>
          <cell r="AW274">
            <v>27257.54</v>
          </cell>
          <cell r="AX274">
            <v>-65973957.859999999</v>
          </cell>
          <cell r="AY274">
            <v>-4340953.3899999997</v>
          </cell>
          <cell r="AZ274">
            <v>19215.509999999998</v>
          </cell>
          <cell r="BA274">
            <v>-192130767.75</v>
          </cell>
          <cell r="BB274">
            <v>-9000</v>
          </cell>
          <cell r="BD274">
            <v>183553.35</v>
          </cell>
          <cell r="BE274">
            <v>1360100</v>
          </cell>
          <cell r="BF274">
            <v>-31850.09</v>
          </cell>
          <cell r="BG274">
            <v>727310.84</v>
          </cell>
          <cell r="BH274">
            <v>-176454.02</v>
          </cell>
          <cell r="BI274">
            <v>880.11</v>
          </cell>
          <cell r="BL274">
            <v>0</v>
          </cell>
          <cell r="BM274">
            <v>152955.5</v>
          </cell>
          <cell r="BN274">
            <v>0</v>
          </cell>
          <cell r="BO274">
            <v>652091.44999999995</v>
          </cell>
          <cell r="BP274">
            <v>-6097450.0700000003</v>
          </cell>
          <cell r="BQ274">
            <v>-60667268.82</v>
          </cell>
          <cell r="BR274">
            <v>27775212.129999999</v>
          </cell>
          <cell r="BS274">
            <v>-6739828</v>
          </cell>
          <cell r="BT274">
            <v>-14126384.6</v>
          </cell>
          <cell r="BU274">
            <v>-63022.06</v>
          </cell>
          <cell r="BV274">
            <v>250000</v>
          </cell>
          <cell r="BW274">
            <v>-866376</v>
          </cell>
          <cell r="BX274">
            <v>100</v>
          </cell>
          <cell r="BY274">
            <v>1000</v>
          </cell>
          <cell r="BZ274">
            <v>1000</v>
          </cell>
          <cell r="CA274">
            <v>25617005.760000002</v>
          </cell>
          <cell r="CB274">
            <v>110163</v>
          </cell>
          <cell r="CC274">
            <v>685800</v>
          </cell>
          <cell r="CD274">
            <v>440</v>
          </cell>
          <cell r="CE274">
            <v>100</v>
          </cell>
          <cell r="CF274">
            <v>100</v>
          </cell>
          <cell r="CG274">
            <v>-1000</v>
          </cell>
          <cell r="CH274">
            <v>3353.7</v>
          </cell>
          <cell r="CI274">
            <v>15737167.319999997</v>
          </cell>
          <cell r="CJ274">
            <v>97832125.590000033</v>
          </cell>
          <cell r="CK274">
            <v>12624867.92</v>
          </cell>
          <cell r="CL274">
            <v>12624867.92</v>
          </cell>
        </row>
        <row r="275">
          <cell r="B275" t="str">
            <v>BIC04</v>
          </cell>
          <cell r="C275">
            <v>7974988.8499999996</v>
          </cell>
          <cell r="D275">
            <v>0</v>
          </cell>
          <cell r="E275">
            <v>4348387.09</v>
          </cell>
          <cell r="F275">
            <v>1269404.24</v>
          </cell>
          <cell r="G275">
            <v>10354757.560000001</v>
          </cell>
          <cell r="H275">
            <v>0</v>
          </cell>
          <cell r="I275">
            <v>0</v>
          </cell>
          <cell r="J275">
            <v>0</v>
          </cell>
          <cell r="K275">
            <v>977821437</v>
          </cell>
          <cell r="L275">
            <v>74396749.829999998</v>
          </cell>
          <cell r="M275">
            <v>1636697.99</v>
          </cell>
          <cell r="N275">
            <v>-5500</v>
          </cell>
          <cell r="O275">
            <v>-1342526.7</v>
          </cell>
          <cell r="P275">
            <v>-217175.21</v>
          </cell>
          <cell r="Q275">
            <v>2756356.17</v>
          </cell>
          <cell r="R275">
            <v>1978869.81</v>
          </cell>
          <cell r="S275">
            <v>0</v>
          </cell>
          <cell r="T275">
            <v>0</v>
          </cell>
          <cell r="U275">
            <v>2685053.42</v>
          </cell>
          <cell r="V275">
            <v>0</v>
          </cell>
          <cell r="W275">
            <v>-3273395.99</v>
          </cell>
          <cell r="X275">
            <v>1825562.77</v>
          </cell>
          <cell r="Y275">
            <v>9963325.5099999998</v>
          </cell>
          <cell r="Z275">
            <v>88258453</v>
          </cell>
          <cell r="AA275">
            <v>95394.2</v>
          </cell>
          <cell r="AB275">
            <v>1215.33</v>
          </cell>
          <cell r="AC275">
            <v>0</v>
          </cell>
          <cell r="AD275">
            <v>-10285476311.030001</v>
          </cell>
          <cell r="AE275">
            <v>0</v>
          </cell>
          <cell r="AF275">
            <v>130044044.94</v>
          </cell>
          <cell r="AG275">
            <v>0</v>
          </cell>
          <cell r="AH275">
            <v>434350.42</v>
          </cell>
          <cell r="AI275">
            <v>344282.83</v>
          </cell>
          <cell r="AJ275">
            <v>1557599.45</v>
          </cell>
          <cell r="AK275">
            <v>97296.48</v>
          </cell>
          <cell r="AL275">
            <v>412221.34</v>
          </cell>
          <cell r="AM275">
            <v>24569227.420000002</v>
          </cell>
          <cell r="AO275">
            <v>0</v>
          </cell>
          <cell r="AP275">
            <v>6535.07</v>
          </cell>
          <cell r="AQ275">
            <v>-26463.4</v>
          </cell>
          <cell r="AR275">
            <v>145332.07</v>
          </cell>
          <cell r="AS275">
            <v>129237.13</v>
          </cell>
          <cell r="AT275">
            <v>-75119.27</v>
          </cell>
          <cell r="AU275">
            <v>6430525.7300000004</v>
          </cell>
          <cell r="AV275">
            <v>19127277.899999999</v>
          </cell>
          <cell r="AW275">
            <v>270594.51</v>
          </cell>
          <cell r="AX275">
            <v>-6081501.0099999998</v>
          </cell>
          <cell r="AY275">
            <v>28640.05</v>
          </cell>
          <cell r="AZ275">
            <v>3262.21</v>
          </cell>
          <cell r="BA275">
            <v>35022.120000000003</v>
          </cell>
          <cell r="BB275">
            <v>59500867.5</v>
          </cell>
          <cell r="BC275">
            <v>2534492.48</v>
          </cell>
          <cell r="BD275">
            <v>-3058770.13</v>
          </cell>
          <cell r="BE275">
            <v>0</v>
          </cell>
          <cell r="BF275">
            <v>-2248542.2200000002</v>
          </cell>
          <cell r="BG275">
            <v>-3460800.51</v>
          </cell>
          <cell r="BH275">
            <v>328308.45</v>
          </cell>
          <cell r="BI275">
            <v>53384</v>
          </cell>
          <cell r="BJ275">
            <v>7701128.79</v>
          </cell>
          <cell r="BK275">
            <v>14805351.359999999</v>
          </cell>
          <cell r="BL275">
            <v>856135.68000000005</v>
          </cell>
          <cell r="BM275">
            <v>4391897.6399999997</v>
          </cell>
          <cell r="BN275">
            <v>42172.32</v>
          </cell>
          <cell r="BO275">
            <v>245415.17</v>
          </cell>
          <cell r="BP275">
            <v>0</v>
          </cell>
          <cell r="BQ275">
            <v>44341347.5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302621997.04000002</v>
          </cell>
          <cell r="CJ275">
            <v>88258453</v>
          </cell>
          <cell r="CK275">
            <v>238541384.81999999</v>
          </cell>
          <cell r="CL275">
            <v>238506362.69999999</v>
          </cell>
        </row>
        <row r="276">
          <cell r="B276" t="str">
            <v>BIC05</v>
          </cell>
          <cell r="C276">
            <v>-344581.31</v>
          </cell>
          <cell r="E276">
            <v>1039000</v>
          </cell>
          <cell r="F276">
            <v>-792131324.70000005</v>
          </cell>
          <cell r="H276">
            <v>-1756307.45</v>
          </cell>
          <cell r="I276">
            <v>-4233896.57</v>
          </cell>
          <cell r="J276">
            <v>958932320</v>
          </cell>
          <cell r="K276">
            <v>-27775112</v>
          </cell>
          <cell r="L276">
            <v>8576194.7200000007</v>
          </cell>
          <cell r="M276">
            <v>-19639.97</v>
          </cell>
          <cell r="N276">
            <v>-5900</v>
          </cell>
          <cell r="O276">
            <v>-144377429.75999999</v>
          </cell>
          <cell r="P276">
            <v>-6957530.0800000001</v>
          </cell>
          <cell r="Q276">
            <v>-100926288.38</v>
          </cell>
          <cell r="R276">
            <v>1683384.45</v>
          </cell>
          <cell r="S276">
            <v>28249423.100000001</v>
          </cell>
          <cell r="T276">
            <v>0</v>
          </cell>
          <cell r="U276">
            <v>1471069.98</v>
          </cell>
          <cell r="V276">
            <v>13915060.17</v>
          </cell>
          <cell r="W276">
            <v>-11271602.25</v>
          </cell>
          <cell r="X276">
            <v>1769404314.51</v>
          </cell>
          <cell r="Y276">
            <v>2913374.06</v>
          </cell>
          <cell r="AA276">
            <v>-29353324</v>
          </cell>
          <cell r="AB276">
            <v>0</v>
          </cell>
          <cell r="AC276">
            <v>-3749592726.3000002</v>
          </cell>
          <cell r="AD276">
            <v>-3083611.49</v>
          </cell>
          <cell r="AE276">
            <v>-5501538.0599999996</v>
          </cell>
          <cell r="AF276">
            <v>17419802874.130001</v>
          </cell>
          <cell r="AG276">
            <v>143616086.90000001</v>
          </cell>
          <cell r="AH276">
            <v>172651158.90000001</v>
          </cell>
          <cell r="AI276">
            <v>201852576.75999999</v>
          </cell>
          <cell r="AJ276">
            <v>852864.74</v>
          </cell>
          <cell r="AK276">
            <v>173861.18</v>
          </cell>
          <cell r="AL276">
            <v>322802.42</v>
          </cell>
          <cell r="AM276">
            <v>329047.52</v>
          </cell>
          <cell r="AN276">
            <v>168092779.49000001</v>
          </cell>
          <cell r="AO276">
            <v>-255433.69</v>
          </cell>
          <cell r="AP276">
            <v>-24082327.18</v>
          </cell>
          <cell r="AQ276">
            <v>257643.53</v>
          </cell>
          <cell r="AR276">
            <v>147275361.22999999</v>
          </cell>
          <cell r="AS276">
            <v>1057583.3</v>
          </cell>
          <cell r="AT276">
            <v>855214008.96000004</v>
          </cell>
          <cell r="AU276">
            <v>16793.34</v>
          </cell>
          <cell r="AV276">
            <v>-20151898.039999999</v>
          </cell>
          <cell r="AW276">
            <v>410575</v>
          </cell>
          <cell r="AX276">
            <v>3080353948.8400002</v>
          </cell>
          <cell r="AY276">
            <v>77381.820000000007</v>
          </cell>
          <cell r="AZ276">
            <v>0</v>
          </cell>
          <cell r="BA276">
            <v>-1001762101.78</v>
          </cell>
          <cell r="BB276">
            <v>0</v>
          </cell>
          <cell r="BC276">
            <v>0</v>
          </cell>
          <cell r="BD276">
            <v>0</v>
          </cell>
          <cell r="BE276">
            <v>-7404448.1399999997</v>
          </cell>
          <cell r="BF276">
            <v>0</v>
          </cell>
          <cell r="BG276">
            <v>0</v>
          </cell>
          <cell r="BH276">
            <v>-4602489.58</v>
          </cell>
          <cell r="BI276">
            <v>-3667677.6</v>
          </cell>
          <cell r="BJ276">
            <v>-1853.94</v>
          </cell>
          <cell r="BK276">
            <v>-1900.29</v>
          </cell>
          <cell r="BL276">
            <v>-2809575.22</v>
          </cell>
          <cell r="BM276">
            <v>50</v>
          </cell>
          <cell r="BN276">
            <v>0</v>
          </cell>
          <cell r="BO276">
            <v>15800.01</v>
          </cell>
          <cell r="BP276">
            <v>-2917724.58</v>
          </cell>
          <cell r="BQ276">
            <v>40535148.039999999</v>
          </cell>
          <cell r="BT276">
            <v>-159003525.72</v>
          </cell>
          <cell r="BU276">
            <v>289837</v>
          </cell>
          <cell r="BZ276">
            <v>-129266872.92999999</v>
          </cell>
          <cell r="CA276">
            <v>-4254918811.8100004</v>
          </cell>
          <cell r="CB276">
            <v>-27775112</v>
          </cell>
          <cell r="CD276">
            <v>1515298.97</v>
          </cell>
          <cell r="CF276">
            <v>0</v>
          </cell>
          <cell r="CG276">
            <v>0</v>
          </cell>
          <cell r="CH276">
            <v>0</v>
          </cell>
          <cell r="CI276">
            <v>6607304.9800000014</v>
          </cell>
          <cell r="CJ276">
            <v>143616086.90000001</v>
          </cell>
          <cell r="CK276">
            <v>2010546.47</v>
          </cell>
          <cell r="CL276">
            <v>2010546.47</v>
          </cell>
        </row>
        <row r="277">
          <cell r="B277" t="str">
            <v>BIC06</v>
          </cell>
          <cell r="C277">
            <v>259764.94</v>
          </cell>
          <cell r="E277">
            <v>-212686.71</v>
          </cell>
          <cell r="F277">
            <v>133129.95000000001</v>
          </cell>
          <cell r="G277">
            <v>0</v>
          </cell>
          <cell r="H277">
            <v>17848.310000000001</v>
          </cell>
          <cell r="I277">
            <v>-1741595.11</v>
          </cell>
          <cell r="J277">
            <v>-6457824.1299999999</v>
          </cell>
          <cell r="K277">
            <v>977821437</v>
          </cell>
          <cell r="L277">
            <v>141584401.33000001</v>
          </cell>
          <cell r="M277">
            <v>43655987.259999998</v>
          </cell>
          <cell r="N277">
            <v>2264362.98</v>
          </cell>
          <cell r="O277">
            <v>-5935531.0199999996</v>
          </cell>
          <cell r="P277">
            <v>-6995398.5499999998</v>
          </cell>
          <cell r="Q277">
            <v>0</v>
          </cell>
          <cell r="R277">
            <v>100609679.08</v>
          </cell>
          <cell r="S277">
            <v>-4528725.91</v>
          </cell>
          <cell r="U277">
            <v>11871062.01</v>
          </cell>
          <cell r="V277">
            <v>0</v>
          </cell>
          <cell r="W277">
            <v>-3273395.99</v>
          </cell>
          <cell r="X277">
            <v>341015.08</v>
          </cell>
          <cell r="Y277">
            <v>148086048.47999999</v>
          </cell>
          <cell r="Z277">
            <v>0</v>
          </cell>
          <cell r="AB277">
            <v>1215.33</v>
          </cell>
          <cell r="AD277">
            <v>-6853576809.9700003</v>
          </cell>
          <cell r="AE277">
            <v>-3861518.4</v>
          </cell>
          <cell r="AF277">
            <v>13680</v>
          </cell>
          <cell r="AG277">
            <v>3415657803.96</v>
          </cell>
          <cell r="AH277">
            <v>13990797.039999999</v>
          </cell>
          <cell r="AI277">
            <v>20665</v>
          </cell>
          <cell r="AJ277">
            <v>687092.39</v>
          </cell>
          <cell r="AK277">
            <v>21913.13</v>
          </cell>
          <cell r="AL277">
            <v>802598.59</v>
          </cell>
          <cell r="AM277">
            <v>394966.54</v>
          </cell>
          <cell r="AN277">
            <v>0</v>
          </cell>
          <cell r="AO277">
            <v>0</v>
          </cell>
          <cell r="AP277">
            <v>0</v>
          </cell>
          <cell r="AQ277">
            <v>4722474.09</v>
          </cell>
          <cell r="AR277">
            <v>733051.24</v>
          </cell>
          <cell r="AS277">
            <v>129237.13</v>
          </cell>
          <cell r="AT277">
            <v>-75119.27</v>
          </cell>
          <cell r="AU277">
            <v>0</v>
          </cell>
          <cell r="AV277">
            <v>6778784.8300000001</v>
          </cell>
          <cell r="AW277">
            <v>493535.01</v>
          </cell>
          <cell r="AX277">
            <v>-37451167.969999999</v>
          </cell>
          <cell r="AY277">
            <v>28640.05</v>
          </cell>
          <cell r="AZ277">
            <v>-4079418.35</v>
          </cell>
          <cell r="BA277">
            <v>208596841.03999999</v>
          </cell>
          <cell r="BB277">
            <v>13370292</v>
          </cell>
          <cell r="BC277">
            <v>2534492.48</v>
          </cell>
          <cell r="BD277">
            <v>-3058770.13</v>
          </cell>
          <cell r="BE277">
            <v>-8351857.7199999997</v>
          </cell>
          <cell r="BF277">
            <v>-2248542.2200000002</v>
          </cell>
          <cell r="BG277">
            <v>-3460800.51</v>
          </cell>
          <cell r="BH277">
            <v>328308.45</v>
          </cell>
          <cell r="BI277">
            <v>-2338072.7799999998</v>
          </cell>
          <cell r="BJ277">
            <v>10550697.810000001</v>
          </cell>
          <cell r="BK277">
            <v>-1074730.03</v>
          </cell>
          <cell r="BL277">
            <v>-2353161.0099999998</v>
          </cell>
          <cell r="BM277">
            <v>1030292.83</v>
          </cell>
          <cell r="BN277">
            <v>-27775112</v>
          </cell>
          <cell r="BO277">
            <v>691.61</v>
          </cell>
          <cell r="BP277">
            <v>-57211.72</v>
          </cell>
          <cell r="BQ277">
            <v>-193524.27</v>
          </cell>
          <cell r="BS277">
            <v>0</v>
          </cell>
          <cell r="BT277">
            <v>0</v>
          </cell>
          <cell r="BU277">
            <v>289837</v>
          </cell>
          <cell r="BV277">
            <v>-911190.7</v>
          </cell>
          <cell r="BW277">
            <v>-80800</v>
          </cell>
          <cell r="BY277">
            <v>-12.27</v>
          </cell>
          <cell r="BZ277">
            <v>-64266980.519999996</v>
          </cell>
          <cell r="CA277">
            <v>-182498821.26999998</v>
          </cell>
          <cell r="CB277">
            <v>-6853576809.9700003</v>
          </cell>
          <cell r="CD277">
            <v>27082346.43</v>
          </cell>
          <cell r="CF277">
            <v>-6853576809.9700003</v>
          </cell>
          <cell r="CG277">
            <v>-6853576809.9700003</v>
          </cell>
          <cell r="CH277">
            <v>197442686.22999999</v>
          </cell>
          <cell r="CI277">
            <v>8738305.9700000007</v>
          </cell>
          <cell r="CJ277">
            <v>3916611348.8200002</v>
          </cell>
          <cell r="CK277">
            <v>8738305.9700000007</v>
          </cell>
          <cell r="CL277">
            <v>8738305.9700000007</v>
          </cell>
        </row>
        <row r="278">
          <cell r="B278" t="str">
            <v>BIC07</v>
          </cell>
          <cell r="C278">
            <v>-176238197.34</v>
          </cell>
          <cell r="D278">
            <v>-1999986</v>
          </cell>
          <cell r="E278">
            <v>-4236986.01</v>
          </cell>
          <cell r="F278">
            <v>-26152843.98</v>
          </cell>
          <cell r="G278">
            <v>3803867.3</v>
          </cell>
          <cell r="H278">
            <v>200</v>
          </cell>
          <cell r="I278">
            <v>125973573.48999999</v>
          </cell>
          <cell r="J278">
            <v>100</v>
          </cell>
          <cell r="K278">
            <v>7</v>
          </cell>
          <cell r="L278">
            <v>12858732.720000001</v>
          </cell>
          <cell r="M278">
            <v>85683781.230000004</v>
          </cell>
          <cell r="N278">
            <v>421918.74</v>
          </cell>
          <cell r="O278">
            <v>1465683252.8499999</v>
          </cell>
          <cell r="P278">
            <v>-1967393.52</v>
          </cell>
          <cell r="Q278">
            <v>-5064076.8099999996</v>
          </cell>
          <cell r="R278">
            <v>4580</v>
          </cell>
          <cell r="S278">
            <v>588960.30000000005</v>
          </cell>
          <cell r="T278">
            <v>1000</v>
          </cell>
          <cell r="U278">
            <v>-2931366501.9000001</v>
          </cell>
          <cell r="V278">
            <v>3934787.09</v>
          </cell>
          <cell r="W278">
            <v>-20928185.640000001</v>
          </cell>
          <cell r="X278">
            <v>-22356345.75</v>
          </cell>
          <cell r="Y278">
            <v>1240</v>
          </cell>
          <cell r="Z278">
            <v>588960.30000000005</v>
          </cell>
          <cell r="AA278">
            <v>-5965566.71</v>
          </cell>
          <cell r="AB278">
            <v>3109309.94</v>
          </cell>
          <cell r="AC278">
            <v>-7020999</v>
          </cell>
          <cell r="AD278">
            <v>-3933954141.3000002</v>
          </cell>
          <cell r="AE278">
            <v>4529109.49</v>
          </cell>
          <cell r="AF278">
            <v>182652845.78999999</v>
          </cell>
          <cell r="AG278">
            <v>76180</v>
          </cell>
          <cell r="AH278">
            <v>41572709.789999999</v>
          </cell>
          <cell r="AI278">
            <v>10128153.57</v>
          </cell>
          <cell r="AJ278">
            <v>40054322.119999997</v>
          </cell>
          <cell r="AK278">
            <v>2355841.2000000002</v>
          </cell>
          <cell r="AL278">
            <v>31098821.039999999</v>
          </cell>
          <cell r="AM278">
            <v>3239281.65</v>
          </cell>
          <cell r="AN278">
            <v>10306805.25</v>
          </cell>
          <cell r="AO278">
            <v>0</v>
          </cell>
          <cell r="AP278">
            <v>-3499073.28</v>
          </cell>
          <cell r="AQ278">
            <v>-25399941.219999999</v>
          </cell>
          <cell r="AR278">
            <v>-4964141.76</v>
          </cell>
          <cell r="AS278">
            <v>-27.15</v>
          </cell>
          <cell r="AT278">
            <v>-1595111.92</v>
          </cell>
          <cell r="AU278">
            <v>3840450.73</v>
          </cell>
          <cell r="AV278">
            <v>1545217.68</v>
          </cell>
          <cell r="AW278">
            <v>-2119691.17</v>
          </cell>
          <cell r="AX278">
            <v>-50840520.100000001</v>
          </cell>
          <cell r="AY278">
            <v>-5279320.0999999996</v>
          </cell>
          <cell r="AZ278">
            <v>80744415.299999997</v>
          </cell>
          <cell r="BA278">
            <v>-177066868.65000001</v>
          </cell>
          <cell r="BB278">
            <v>19171062</v>
          </cell>
          <cell r="BC278">
            <v>118187.07</v>
          </cell>
          <cell r="BD278">
            <v>3828661.95</v>
          </cell>
          <cell r="BE278">
            <v>1360100</v>
          </cell>
          <cell r="BF278">
            <v>44923528.859999999</v>
          </cell>
          <cell r="BG278">
            <v>2062201.05</v>
          </cell>
          <cell r="BH278">
            <v>840394.45</v>
          </cell>
          <cell r="BI278">
            <v>6583939.9100000001</v>
          </cell>
          <cell r="BJ278">
            <v>2023991.38</v>
          </cell>
          <cell r="BK278">
            <v>4447615.99</v>
          </cell>
          <cell r="BL278">
            <v>-1946.64</v>
          </cell>
          <cell r="BM278">
            <v>24480352.18</v>
          </cell>
          <cell r="BN278">
            <v>0</v>
          </cell>
          <cell r="BO278">
            <v>650841.44999999995</v>
          </cell>
          <cell r="BP278">
            <v>-157889.87</v>
          </cell>
          <cell r="BQ278">
            <v>-56064561.979999997</v>
          </cell>
          <cell r="BR278">
            <v>18633799.800000001</v>
          </cell>
          <cell r="BS278">
            <v>-11026238.880000001</v>
          </cell>
          <cell r="BT278">
            <v>-16990889.920000002</v>
          </cell>
          <cell r="BU278">
            <v>0</v>
          </cell>
          <cell r="BV278">
            <v>250000</v>
          </cell>
          <cell r="BW278">
            <v>-866376</v>
          </cell>
          <cell r="BX278">
            <v>100</v>
          </cell>
          <cell r="BY278">
            <v>1000</v>
          </cell>
          <cell r="BZ278">
            <v>1000</v>
          </cell>
          <cell r="CA278">
            <v>25617005.760000002</v>
          </cell>
          <cell r="CB278">
            <v>110163</v>
          </cell>
          <cell r="CC278">
            <v>685800</v>
          </cell>
          <cell r="CD278">
            <v>440</v>
          </cell>
          <cell r="CE278">
            <v>100</v>
          </cell>
          <cell r="CF278">
            <v>100</v>
          </cell>
          <cell r="CG278">
            <v>-1000</v>
          </cell>
          <cell r="CH278">
            <v>3381.29</v>
          </cell>
          <cell r="CI278">
            <v>-1.0281837603542954E-8</v>
          </cell>
          <cell r="CJ278">
            <v>355122176.91999996</v>
          </cell>
          <cell r="CK278">
            <v>32721608.299999982</v>
          </cell>
          <cell r="CL278">
            <v>209788476.94999999</v>
          </cell>
        </row>
        <row r="279">
          <cell r="B279" t="str">
            <v>BIC08</v>
          </cell>
          <cell r="C279">
            <v>-3926403.2</v>
          </cell>
          <cell r="D279">
            <v>-14</v>
          </cell>
          <cell r="E279">
            <v>1790000</v>
          </cell>
          <cell r="F279">
            <v>-1</v>
          </cell>
          <cell r="G279">
            <v>1872188154.79</v>
          </cell>
          <cell r="H279">
            <v>-200</v>
          </cell>
          <cell r="J279">
            <v>18938</v>
          </cell>
          <cell r="K279">
            <v>20614232.719999999</v>
          </cell>
          <cell r="L279">
            <v>-1268681.3500000001</v>
          </cell>
          <cell r="M279">
            <v>100</v>
          </cell>
          <cell r="N279">
            <v>2280271.86</v>
          </cell>
          <cell r="O279">
            <v>0.02</v>
          </cell>
          <cell r="P279">
            <v>0.01</v>
          </cell>
          <cell r="Q279">
            <v>67271.22</v>
          </cell>
          <cell r="R279">
            <v>-207452538.69999999</v>
          </cell>
          <cell r="S279">
            <v>-4560543.66</v>
          </cell>
          <cell r="T279">
            <v>-450000</v>
          </cell>
          <cell r="U279">
            <v>-1000</v>
          </cell>
          <cell r="V279">
            <v>-2328656</v>
          </cell>
          <cell r="W279">
            <v>-200</v>
          </cell>
          <cell r="X279">
            <v>-100</v>
          </cell>
          <cell r="Y279">
            <v>-597623658.69000006</v>
          </cell>
          <cell r="AA279">
            <v>-100</v>
          </cell>
          <cell r="AB279">
            <v>-100</v>
          </cell>
          <cell r="AC279">
            <v>-38843715.170000002</v>
          </cell>
          <cell r="AD279">
            <v>-3269080</v>
          </cell>
          <cell r="AE279">
            <v>-3510948.69</v>
          </cell>
          <cell r="AF279">
            <v>-11186699.23</v>
          </cell>
          <cell r="AG279">
            <v>0</v>
          </cell>
          <cell r="AH279">
            <v>0</v>
          </cell>
          <cell r="AI279">
            <v>1047000</v>
          </cell>
          <cell r="AJ279">
            <v>13659.04</v>
          </cell>
          <cell r="AK279">
            <v>0</v>
          </cell>
          <cell r="AL279">
            <v>1718686.85</v>
          </cell>
          <cell r="AM279">
            <v>352385.87</v>
          </cell>
          <cell r="AO279">
            <v>-35296635.399999999</v>
          </cell>
          <cell r="AP279">
            <v>0</v>
          </cell>
          <cell r="AQ279">
            <v>1073.42</v>
          </cell>
          <cell r="AR279">
            <v>2019.34</v>
          </cell>
          <cell r="AS279">
            <v>0</v>
          </cell>
          <cell r="AT279">
            <v>106846.08</v>
          </cell>
          <cell r="AU279">
            <v>16793.34</v>
          </cell>
          <cell r="AV279">
            <v>201246</v>
          </cell>
          <cell r="AW279">
            <v>0</v>
          </cell>
          <cell r="AX279">
            <v>244608918.38999999</v>
          </cell>
          <cell r="AY279">
            <v>0</v>
          </cell>
          <cell r="AZ279">
            <v>-3052566.5</v>
          </cell>
          <cell r="BA279">
            <v>616966486.27999997</v>
          </cell>
          <cell r="BB279">
            <v>195865001.09</v>
          </cell>
          <cell r="BC279">
            <v>8878362.6300000008</v>
          </cell>
          <cell r="BD279">
            <v>-2000</v>
          </cell>
          <cell r="BE279">
            <v>-100</v>
          </cell>
          <cell r="BF279">
            <v>-1360100</v>
          </cell>
          <cell r="BG279">
            <v>-1000</v>
          </cell>
          <cell r="BH279">
            <v>-1000</v>
          </cell>
          <cell r="BI279">
            <v>-100</v>
          </cell>
          <cell r="BJ279">
            <v>-99425.68</v>
          </cell>
          <cell r="BK279">
            <v>-12451.28</v>
          </cell>
          <cell r="BL279">
            <v>-467526.44</v>
          </cell>
          <cell r="BM279">
            <v>-30818.28</v>
          </cell>
          <cell r="BN279">
            <v>-3.89</v>
          </cell>
          <cell r="BO279">
            <v>-30747262.440000001</v>
          </cell>
          <cell r="BP279">
            <v>-5</v>
          </cell>
          <cell r="BQ279">
            <v>39663907.810000002</v>
          </cell>
          <cell r="BR279">
            <v>-100</v>
          </cell>
          <cell r="BS279">
            <v>-100</v>
          </cell>
          <cell r="BW279">
            <v>-250000</v>
          </cell>
          <cell r="BX279">
            <v>-97018285.019999996</v>
          </cell>
          <cell r="BY279">
            <v>-97938285.019999996</v>
          </cell>
          <cell r="BZ279">
            <v>-179435861.79000002</v>
          </cell>
          <cell r="CA279">
            <v>-1.9999995827674866E-2</v>
          </cell>
          <cell r="CB279">
            <v>-184758014.33000001</v>
          </cell>
          <cell r="CC279">
            <v>-400000</v>
          </cell>
          <cell r="CD279">
            <v>-400000</v>
          </cell>
          <cell r="CE279">
            <v>-440</v>
          </cell>
          <cell r="CF279">
            <v>-166801682.00999999</v>
          </cell>
          <cell r="CG279">
            <v>-166801682.00999999</v>
          </cell>
          <cell r="CH279">
            <v>-12833658.449999999</v>
          </cell>
          <cell r="CI279">
            <v>44489402.120000005</v>
          </cell>
          <cell r="CJ279">
            <v>1057440405.76</v>
          </cell>
          <cell r="CK279">
            <v>1254016.6500000001</v>
          </cell>
          <cell r="CL279">
            <v>1254016.6500000001</v>
          </cell>
        </row>
        <row r="280">
          <cell r="B280" t="str">
            <v>BIC10</v>
          </cell>
          <cell r="C280">
            <v>17705805.32</v>
          </cell>
          <cell r="E280">
            <v>-4382668.05</v>
          </cell>
          <cell r="F280">
            <v>-646.88</v>
          </cell>
          <cell r="G280">
            <v>0</v>
          </cell>
          <cell r="H280">
            <v>-1756307.45</v>
          </cell>
          <cell r="I280">
            <v>-4233896.57</v>
          </cell>
          <cell r="J280">
            <v>0</v>
          </cell>
          <cell r="K280">
            <v>-28008063.600000001</v>
          </cell>
          <cell r="L280">
            <v>10018761.720000001</v>
          </cell>
          <cell r="M280">
            <v>-10654093.359999999</v>
          </cell>
          <cell r="N280">
            <v>-101967.43</v>
          </cell>
          <cell r="O280">
            <v>1465683252.8499999</v>
          </cell>
          <cell r="P280">
            <v>15811854.439999999</v>
          </cell>
          <cell r="Q280">
            <v>-301030.58</v>
          </cell>
          <cell r="R280">
            <v>0</v>
          </cell>
          <cell r="S280">
            <v>2294202.58</v>
          </cell>
          <cell r="T280">
            <v>0</v>
          </cell>
          <cell r="U280">
            <v>-2931366501.9000001</v>
          </cell>
          <cell r="V280">
            <v>0</v>
          </cell>
          <cell r="W280">
            <v>49236132.890000001</v>
          </cell>
          <cell r="X280">
            <v>203935.02</v>
          </cell>
          <cell r="Y280">
            <v>0</v>
          </cell>
          <cell r="Z280">
            <v>224440.81</v>
          </cell>
          <cell r="AB280">
            <v>-29353324</v>
          </cell>
          <cell r="AC280">
            <v>-15000000</v>
          </cell>
          <cell r="AD280">
            <v>-8627286.1600000001</v>
          </cell>
          <cell r="AE280">
            <v>234206415.15000001</v>
          </cell>
          <cell r="AF280">
            <v>13999803807.559999</v>
          </cell>
          <cell r="AG280">
            <v>72686058.489999995</v>
          </cell>
          <cell r="AH280">
            <v>317880.40999999997</v>
          </cell>
          <cell r="AI280">
            <v>602061.18999999994</v>
          </cell>
          <cell r="AJ280">
            <v>0</v>
          </cell>
          <cell r="AK280">
            <v>3175514.73</v>
          </cell>
          <cell r="AL280">
            <v>0</v>
          </cell>
          <cell r="AM280">
            <v>3079565.8</v>
          </cell>
          <cell r="AN280">
            <v>10206256.029999999</v>
          </cell>
          <cell r="AO280">
            <v>-583289.97</v>
          </cell>
          <cell r="AP280">
            <v>-73743401.909999996</v>
          </cell>
          <cell r="AQ280">
            <v>-1724039210.3900001</v>
          </cell>
          <cell r="AR280">
            <v>-12100.21</v>
          </cell>
          <cell r="AS280">
            <v>-4025</v>
          </cell>
          <cell r="AT280">
            <v>-1065880895.12</v>
          </cell>
          <cell r="AU280">
            <v>252476.23</v>
          </cell>
          <cell r="AV280">
            <v>-1483027.31</v>
          </cell>
          <cell r="AW280">
            <v>5519.74</v>
          </cell>
          <cell r="AX280">
            <v>12473830924.780001</v>
          </cell>
          <cell r="AY280">
            <v>3410025.58</v>
          </cell>
          <cell r="AZ280">
            <v>-13419.34</v>
          </cell>
          <cell r="BA280">
            <v>-917591489.99000001</v>
          </cell>
          <cell r="BB280">
            <v>-57975157</v>
          </cell>
          <cell r="BC280">
            <v>-16991651.800000001</v>
          </cell>
          <cell r="BD280">
            <v>286359.62</v>
          </cell>
          <cell r="BE280">
            <v>-22177</v>
          </cell>
          <cell r="BF280">
            <v>-4943690.8899999997</v>
          </cell>
          <cell r="BG280">
            <v>33322.370000000003</v>
          </cell>
          <cell r="BH280">
            <v>54656.36</v>
          </cell>
          <cell r="BI280">
            <v>-7332563.9299999997</v>
          </cell>
          <cell r="BJ280">
            <v>-4602489.58</v>
          </cell>
          <cell r="BK280">
            <v>-3667677.6</v>
          </cell>
          <cell r="BL280">
            <v>-1992.98</v>
          </cell>
          <cell r="BM280">
            <v>-1113912.6399999999</v>
          </cell>
          <cell r="BN280">
            <v>-2809575.22</v>
          </cell>
          <cell r="BO280">
            <v>0</v>
          </cell>
          <cell r="BP280">
            <v>-5056180.25</v>
          </cell>
          <cell r="BQ280">
            <v>66101.02</v>
          </cell>
          <cell r="BR280">
            <v>65498</v>
          </cell>
          <cell r="BV280">
            <v>-159003525.72</v>
          </cell>
          <cell r="BW280">
            <v>289837</v>
          </cell>
          <cell r="BZ280">
            <v>-388164660.13</v>
          </cell>
          <cell r="CA280">
            <v>-70731611.709999993</v>
          </cell>
          <cell r="CB280">
            <v>133452144.95999999</v>
          </cell>
          <cell r="CD280">
            <v>-5162464476.9200001</v>
          </cell>
          <cell r="CF280">
            <v>-54558841.579999998</v>
          </cell>
          <cell r="CG280">
            <v>-54558841.579999998</v>
          </cell>
          <cell r="CH280">
            <v>-9368368.4199999999</v>
          </cell>
          <cell r="CI280">
            <v>3.2186508178710938E-6</v>
          </cell>
          <cell r="CJ280">
            <v>20332358.050000001</v>
          </cell>
          <cell r="CK280">
            <v>-54419.300001144409</v>
          </cell>
          <cell r="CL280">
            <v>917537070.68999887</v>
          </cell>
        </row>
        <row r="281">
          <cell r="B281" t="str">
            <v>BIC11</v>
          </cell>
          <cell r="C281">
            <v>-6910819.4699999997</v>
          </cell>
          <cell r="D281">
            <v>0</v>
          </cell>
          <cell r="E281">
            <v>112334.22</v>
          </cell>
          <cell r="F281">
            <v>-260116</v>
          </cell>
          <cell r="G281">
            <v>0</v>
          </cell>
          <cell r="H281">
            <v>0</v>
          </cell>
          <cell r="J281">
            <v>1543</v>
          </cell>
          <cell r="K281">
            <v>-7</v>
          </cell>
          <cell r="M281">
            <v>2079408.71</v>
          </cell>
          <cell r="N281">
            <v>22462821.620000001</v>
          </cell>
          <cell r="O281">
            <v>-6851332.2199999997</v>
          </cell>
          <cell r="P281">
            <v>-1074481.21</v>
          </cell>
          <cell r="Q281">
            <v>-271644.17</v>
          </cell>
          <cell r="R281">
            <v>-512463.73</v>
          </cell>
          <cell r="S281">
            <v>1758416.38</v>
          </cell>
          <cell r="T281">
            <v>0</v>
          </cell>
          <cell r="U281">
            <v>13702664.390000001</v>
          </cell>
          <cell r="V281">
            <v>2148962.4300000002</v>
          </cell>
          <cell r="W281">
            <v>0</v>
          </cell>
          <cell r="X281">
            <v>0</v>
          </cell>
          <cell r="Y281">
            <v>-2290178</v>
          </cell>
          <cell r="Z281">
            <v>9440358.6799999997</v>
          </cell>
          <cell r="AB281">
            <v>1215.33</v>
          </cell>
          <cell r="AC281">
            <v>-8498213.3000000007</v>
          </cell>
          <cell r="AD281">
            <v>-14715390.060000001</v>
          </cell>
          <cell r="AE281">
            <v>3862186.01</v>
          </cell>
          <cell r="AF281">
            <v>-192477890.25999999</v>
          </cell>
          <cell r="AG281">
            <v>175548686.06</v>
          </cell>
          <cell r="AH281">
            <v>527855.18999999994</v>
          </cell>
          <cell r="AI281">
            <v>543288.31999999995</v>
          </cell>
          <cell r="AJ281">
            <v>271983.32</v>
          </cell>
          <cell r="AK281">
            <v>2153157.5499999998</v>
          </cell>
          <cell r="AL281">
            <v>190924.49</v>
          </cell>
          <cell r="AM281">
            <v>23216838.780000001</v>
          </cell>
          <cell r="AN281">
            <v>15270789.58</v>
          </cell>
          <cell r="AO281">
            <v>0</v>
          </cell>
          <cell r="AP281">
            <v>-54526.1</v>
          </cell>
          <cell r="AQ281">
            <v>0</v>
          </cell>
          <cell r="AR281">
            <v>-92727.21</v>
          </cell>
          <cell r="AS281">
            <v>210288.8</v>
          </cell>
          <cell r="AT281">
            <v>0</v>
          </cell>
          <cell r="AU281">
            <v>7902798.3399999999</v>
          </cell>
          <cell r="AV281">
            <v>1655941.39</v>
          </cell>
          <cell r="AW281">
            <v>310994.51</v>
          </cell>
          <cell r="AX281">
            <v>-6081501.0099999998</v>
          </cell>
          <cell r="AY281">
            <v>0</v>
          </cell>
          <cell r="AZ281">
            <v>-29184.99</v>
          </cell>
          <cell r="BA281">
            <v>56123.78</v>
          </cell>
          <cell r="BB281">
            <v>107398390.5</v>
          </cell>
          <cell r="BC281">
            <v>0</v>
          </cell>
          <cell r="BD281">
            <v>0</v>
          </cell>
          <cell r="BF281">
            <v>-1742298.57</v>
          </cell>
          <cell r="BG281">
            <v>-3660842.03</v>
          </cell>
          <cell r="BH281">
            <v>397468.01</v>
          </cell>
          <cell r="BI281">
            <v>0</v>
          </cell>
          <cell r="BJ281">
            <v>53384</v>
          </cell>
          <cell r="BK281">
            <v>7701128.79</v>
          </cell>
          <cell r="BL281">
            <v>14805351.359999999</v>
          </cell>
          <cell r="BM281">
            <v>856135.68000000005</v>
          </cell>
          <cell r="BN281">
            <v>4391897.6399999997</v>
          </cell>
          <cell r="BO281">
            <v>42172.32</v>
          </cell>
          <cell r="BP281">
            <v>245415.17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Y281">
            <v>0</v>
          </cell>
          <cell r="BZ281">
            <v>-98832445.810000002</v>
          </cell>
          <cell r="CA281">
            <v>-420152579.47000003</v>
          </cell>
          <cell r="CB281">
            <v>0</v>
          </cell>
          <cell r="CD281">
            <v>-12760937.449999999</v>
          </cell>
          <cell r="CF281">
            <v>86533569.230000004</v>
          </cell>
          <cell r="CG281">
            <v>86533569.230000004</v>
          </cell>
          <cell r="CH281">
            <v>0</v>
          </cell>
          <cell r="CI281">
            <v>0</v>
          </cell>
          <cell r="CJ281">
            <v>97832125.590000033</v>
          </cell>
          <cell r="CK281">
            <v>78358633.230000004</v>
          </cell>
          <cell r="CL281">
            <v>78358633.230000004</v>
          </cell>
        </row>
        <row r="282">
          <cell r="B282" t="str">
            <v>BIC12</v>
          </cell>
          <cell r="C282">
            <v>-4023817.86</v>
          </cell>
          <cell r="E282">
            <v>0</v>
          </cell>
          <cell r="F282">
            <v>-744987.43</v>
          </cell>
          <cell r="G282">
            <v>0</v>
          </cell>
          <cell r="H282">
            <v>-1756307.45</v>
          </cell>
          <cell r="I282">
            <v>-4233896.57</v>
          </cell>
          <cell r="J282">
            <v>0</v>
          </cell>
          <cell r="K282">
            <v>-28008063.600000001</v>
          </cell>
          <cell r="N282">
            <v>11710589.119999999</v>
          </cell>
          <cell r="O282">
            <v>0</v>
          </cell>
          <cell r="P282">
            <v>-0.01</v>
          </cell>
          <cell r="Q282">
            <v>-327969.46000000002</v>
          </cell>
          <cell r="R282">
            <v>-89782.75</v>
          </cell>
          <cell r="S282">
            <v>227648.87</v>
          </cell>
          <cell r="U282">
            <v>0</v>
          </cell>
          <cell r="V282">
            <v>0</v>
          </cell>
          <cell r="W282">
            <v>-1273714.52</v>
          </cell>
          <cell r="X282">
            <v>0</v>
          </cell>
          <cell r="Y282">
            <v>0</v>
          </cell>
          <cell r="Z282">
            <v>315922.89</v>
          </cell>
          <cell r="AB282">
            <v>-29353324</v>
          </cell>
          <cell r="AC282">
            <v>-4020013.99</v>
          </cell>
          <cell r="AD282">
            <v>-15000000</v>
          </cell>
          <cell r="AE282">
            <v>-1640513.55</v>
          </cell>
          <cell r="AF282">
            <v>0</v>
          </cell>
          <cell r="AG282">
            <v>-296127.69</v>
          </cell>
          <cell r="AH282">
            <v>5146.8</v>
          </cell>
          <cell r="AI282">
            <v>655938.9</v>
          </cell>
          <cell r="AJ282">
            <v>0</v>
          </cell>
          <cell r="AK282">
            <v>397018.84</v>
          </cell>
          <cell r="AL282">
            <v>68731.86</v>
          </cell>
          <cell r="AM282">
            <v>122209.31</v>
          </cell>
          <cell r="AN282">
            <v>5819034.6399999997</v>
          </cell>
          <cell r="AO282">
            <v>-3997065.05</v>
          </cell>
          <cell r="AP282">
            <v>-3687.75</v>
          </cell>
          <cell r="AQ282">
            <v>-90173.22</v>
          </cell>
          <cell r="AR282">
            <v>0</v>
          </cell>
          <cell r="AS282">
            <v>0</v>
          </cell>
          <cell r="AT282">
            <v>0</v>
          </cell>
          <cell r="AU282">
            <v>-331251.92</v>
          </cell>
          <cell r="AV282">
            <v>0</v>
          </cell>
          <cell r="AW282">
            <v>32401.17</v>
          </cell>
          <cell r="AX282">
            <v>0</v>
          </cell>
          <cell r="AY282">
            <v>0</v>
          </cell>
          <cell r="AZ282">
            <v>0</v>
          </cell>
          <cell r="BA282">
            <v>1983327.94</v>
          </cell>
          <cell r="BB282">
            <v>-6887081.4900000002</v>
          </cell>
          <cell r="BD282">
            <v>-17562283.539999999</v>
          </cell>
          <cell r="BE282">
            <v>-22177</v>
          </cell>
          <cell r="BF282">
            <v>-4943690.8899999997</v>
          </cell>
          <cell r="BG282">
            <v>-7404448.1399999997</v>
          </cell>
          <cell r="BH282">
            <v>0</v>
          </cell>
          <cell r="BI282">
            <v>-7332563.9299999997</v>
          </cell>
          <cell r="BJ282">
            <v>-18.79</v>
          </cell>
          <cell r="BK282">
            <v>-3667677.6</v>
          </cell>
          <cell r="BL282">
            <v>20086765.609999999</v>
          </cell>
          <cell r="BM282">
            <v>-1113912.6399999999</v>
          </cell>
          <cell r="BN282">
            <v>-2809575.22</v>
          </cell>
          <cell r="BO282">
            <v>0</v>
          </cell>
          <cell r="BP282">
            <v>0</v>
          </cell>
          <cell r="BR282">
            <v>65498</v>
          </cell>
          <cell r="BV282">
            <v>-159003525.72</v>
          </cell>
          <cell r="BW282">
            <v>289837</v>
          </cell>
          <cell r="BY282">
            <v>0</v>
          </cell>
          <cell r="BZ282">
            <v>-315925951.67000002</v>
          </cell>
          <cell r="CA282">
            <v>-492881151.81000006</v>
          </cell>
          <cell r="CB282">
            <v>-71810013.709999993</v>
          </cell>
          <cell r="CD282">
            <v>-11741274782.299997</v>
          </cell>
          <cell r="CF282">
            <v>-56324131.859999999</v>
          </cell>
          <cell r="CG282">
            <v>-56324131.859999999</v>
          </cell>
          <cell r="CH282">
            <v>-1273714.52</v>
          </cell>
          <cell r="CI282">
            <v>649704.57999999996</v>
          </cell>
          <cell r="CJ282">
            <v>7283682.6500000004</v>
          </cell>
          <cell r="CK282">
            <v>649704.57999999996</v>
          </cell>
          <cell r="CL282">
            <v>649704.57999999996</v>
          </cell>
        </row>
        <row r="283">
          <cell r="B283" t="str">
            <v>BIC13</v>
          </cell>
          <cell r="C283">
            <v>-258313.04</v>
          </cell>
          <cell r="E283">
            <v>-4136425.15</v>
          </cell>
          <cell r="F283">
            <v>162354.82999999999</v>
          </cell>
          <cell r="G283">
            <v>2288.09</v>
          </cell>
          <cell r="I283">
            <v>0</v>
          </cell>
          <cell r="J283">
            <v>0</v>
          </cell>
          <cell r="K283">
            <v>15958799.720000001</v>
          </cell>
          <cell r="L283">
            <v>-1635418.06</v>
          </cell>
          <cell r="M283">
            <v>693331.25</v>
          </cell>
          <cell r="N283">
            <v>0</v>
          </cell>
          <cell r="O283">
            <v>-1428925.45</v>
          </cell>
          <cell r="P283">
            <v>-1471394.05</v>
          </cell>
          <cell r="Q283">
            <v>27552.07</v>
          </cell>
          <cell r="R283">
            <v>3110046.36</v>
          </cell>
          <cell r="S283">
            <v>0</v>
          </cell>
          <cell r="U283">
            <v>2857851.01</v>
          </cell>
          <cell r="V283">
            <v>-2701733.28</v>
          </cell>
          <cell r="W283">
            <v>-13003992.17</v>
          </cell>
          <cell r="X283">
            <v>284578.42</v>
          </cell>
          <cell r="Y283">
            <v>6270315.9800000004</v>
          </cell>
          <cell r="Z283">
            <v>-69.03</v>
          </cell>
          <cell r="AC283">
            <v>-30132438.969999999</v>
          </cell>
          <cell r="AD283">
            <v>0</v>
          </cell>
          <cell r="AE283">
            <v>-11451658.210000001</v>
          </cell>
          <cell r="AF283">
            <v>1540120.25</v>
          </cell>
          <cell r="AG283">
            <v>0</v>
          </cell>
          <cell r="AH283">
            <v>18605.490000000002</v>
          </cell>
          <cell r="AI283">
            <v>6144148.1100000003</v>
          </cell>
          <cell r="AJ283">
            <v>15715</v>
          </cell>
          <cell r="AK283">
            <v>863225.45</v>
          </cell>
          <cell r="AL283">
            <v>11754.63</v>
          </cell>
          <cell r="AM283">
            <v>733449.67</v>
          </cell>
          <cell r="AN283">
            <v>424954.39</v>
          </cell>
          <cell r="AO283">
            <v>-1916711.81</v>
          </cell>
          <cell r="AP283">
            <v>0</v>
          </cell>
          <cell r="AQ283">
            <v>7233261.6600000001</v>
          </cell>
          <cell r="AR283">
            <v>937130.97</v>
          </cell>
          <cell r="AS283">
            <v>-6664830.6399999997</v>
          </cell>
          <cell r="AT283">
            <v>0</v>
          </cell>
          <cell r="AU283">
            <v>-66245664.25</v>
          </cell>
          <cell r="AV283">
            <v>5089739.68</v>
          </cell>
          <cell r="AW283">
            <v>-387617.69</v>
          </cell>
          <cell r="AX283">
            <v>506539.36</v>
          </cell>
          <cell r="AY283">
            <v>-11517093.960000001</v>
          </cell>
          <cell r="AZ283">
            <v>-4772.45</v>
          </cell>
          <cell r="BA283">
            <v>524434.6</v>
          </cell>
          <cell r="BB283">
            <v>1192832</v>
          </cell>
          <cell r="BC283">
            <v>-921498.98</v>
          </cell>
          <cell r="BD283">
            <v>33544.43</v>
          </cell>
          <cell r="BE283">
            <v>8492729.1199999992</v>
          </cell>
          <cell r="BF283">
            <v>46837.01</v>
          </cell>
          <cell r="BG283">
            <v>487240.43</v>
          </cell>
          <cell r="BI283">
            <v>-10517.3</v>
          </cell>
          <cell r="BJ283">
            <v>0</v>
          </cell>
          <cell r="BK283">
            <v>-3735.79</v>
          </cell>
          <cell r="BO283">
            <v>107.35</v>
          </cell>
          <cell r="BP283">
            <v>92.23</v>
          </cell>
          <cell r="BY283">
            <v>0</v>
          </cell>
          <cell r="BZ283">
            <v>-93503653.019999996</v>
          </cell>
          <cell r="CA283">
            <v>-316123742.06000006</v>
          </cell>
          <cell r="CB283">
            <v>-426260384.51000005</v>
          </cell>
          <cell r="CD283">
            <v>-27775112</v>
          </cell>
          <cell r="CF283">
            <v>-320097405.58000004</v>
          </cell>
          <cell r="CG283">
            <v>-320097405.58000004</v>
          </cell>
          <cell r="CH283">
            <v>-13003992.17</v>
          </cell>
          <cell r="CI283">
            <v>1731228.13</v>
          </cell>
          <cell r="CJ283">
            <v>7157444.3099999996</v>
          </cell>
          <cell r="CK283">
            <v>1540212.48</v>
          </cell>
          <cell r="CL283">
            <v>1540212.48</v>
          </cell>
        </row>
        <row r="284">
          <cell r="B284" t="str">
            <v>BIC14</v>
          </cell>
          <cell r="C284">
            <v>23543746.719999999</v>
          </cell>
          <cell r="D284">
            <v>-1999986</v>
          </cell>
          <cell r="E284">
            <v>-331587.05</v>
          </cell>
          <cell r="F284">
            <v>10431447.710000001</v>
          </cell>
          <cell r="G284">
            <v>0</v>
          </cell>
          <cell r="H284">
            <v>-17464.310000000001</v>
          </cell>
          <cell r="I284">
            <v>-189310.16</v>
          </cell>
          <cell r="J284">
            <v>125969573.48999999</v>
          </cell>
          <cell r="K284">
            <v>-397907</v>
          </cell>
          <cell r="L284">
            <v>-28008063.600000001</v>
          </cell>
          <cell r="M284">
            <v>43655987.259999998</v>
          </cell>
          <cell r="N284">
            <v>291034.02</v>
          </cell>
          <cell r="O284">
            <v>1470568038.01</v>
          </cell>
          <cell r="P284">
            <v>-59063938.530000001</v>
          </cell>
          <cell r="Q284">
            <v>0</v>
          </cell>
          <cell r="R284">
            <v>53821038.979999997</v>
          </cell>
          <cell r="S284">
            <v>-86352399.310000002</v>
          </cell>
          <cell r="T284">
            <v>450000</v>
          </cell>
          <cell r="U284">
            <v>1000</v>
          </cell>
          <cell r="V284">
            <v>39</v>
          </cell>
          <cell r="W284">
            <v>200</v>
          </cell>
          <cell r="X284">
            <v>-19424879.23</v>
          </cell>
          <cell r="Y284">
            <v>148086048.47999999</v>
          </cell>
          <cell r="Z284">
            <v>0</v>
          </cell>
          <cell r="AA284">
            <v>672231.05</v>
          </cell>
          <cell r="AB284">
            <v>-5965566.71</v>
          </cell>
          <cell r="AC284">
            <v>3109309.94</v>
          </cell>
          <cell r="AD284">
            <v>-7020999</v>
          </cell>
          <cell r="AE284">
            <v>-20583462.09</v>
          </cell>
          <cell r="AF284">
            <v>3221397209.6100001</v>
          </cell>
          <cell r="AG284">
            <v>3273067.36</v>
          </cell>
          <cell r="AH284">
            <v>1734704.02</v>
          </cell>
          <cell r="AI284">
            <v>0</v>
          </cell>
          <cell r="AJ284">
            <v>470864.9</v>
          </cell>
          <cell r="AK284">
            <v>2721640.66</v>
          </cell>
          <cell r="AL284">
            <v>-2413028.31</v>
          </cell>
          <cell r="AM284">
            <v>2657176.09</v>
          </cell>
          <cell r="AN284">
            <v>7989847.0199999996</v>
          </cell>
          <cell r="AO284">
            <v>-4009199.17</v>
          </cell>
          <cell r="AP284">
            <v>-3990387.72</v>
          </cell>
          <cell r="AQ284">
            <v>-90173.22</v>
          </cell>
          <cell r="AR284">
            <v>-9977785.3100000005</v>
          </cell>
          <cell r="AS284">
            <v>157617.19</v>
          </cell>
          <cell r="AT284">
            <v>-2537139.5099999998</v>
          </cell>
          <cell r="AU284">
            <v>5430097.6299999999</v>
          </cell>
          <cell r="AV284">
            <v>-5144659.29</v>
          </cell>
          <cell r="AW284">
            <v>-3020874.14</v>
          </cell>
          <cell r="AX284">
            <v>-58814670.539999999</v>
          </cell>
          <cell r="AY284">
            <v>-4413269.29</v>
          </cell>
          <cell r="AZ284">
            <v>114602092.86</v>
          </cell>
          <cell r="BA284">
            <v>208596841.03999999</v>
          </cell>
          <cell r="BB284">
            <v>4989</v>
          </cell>
          <cell r="BC284">
            <v>-9618046.4399999995</v>
          </cell>
          <cell r="BD284">
            <v>102308444.27</v>
          </cell>
          <cell r="BE284">
            <v>-8930795.0299999993</v>
          </cell>
          <cell r="BF284">
            <v>1360100</v>
          </cell>
          <cell r="BG284">
            <v>45563759.609999999</v>
          </cell>
          <cell r="BH284">
            <v>378334</v>
          </cell>
          <cell r="BI284">
            <v>6597784.5700000003</v>
          </cell>
          <cell r="BJ284">
            <v>-224184.46</v>
          </cell>
          <cell r="BK284">
            <v>-39419.199999999997</v>
          </cell>
          <cell r="BL284">
            <v>-3541.47</v>
          </cell>
          <cell r="BM284">
            <v>-9004254.2599999998</v>
          </cell>
          <cell r="BN284">
            <v>-1113912.6399999999</v>
          </cell>
          <cell r="BO284">
            <v>-2809575.22</v>
          </cell>
          <cell r="BP284">
            <v>650841.44999999995</v>
          </cell>
          <cell r="BQ284">
            <v>-152099.57</v>
          </cell>
          <cell r="BR284">
            <v>-61455819.390000001</v>
          </cell>
          <cell r="BS284">
            <v>27775212.129999999</v>
          </cell>
          <cell r="BT284">
            <v>-11213212.75</v>
          </cell>
          <cell r="BU284">
            <v>-24606701.23</v>
          </cell>
          <cell r="BV284">
            <v>0</v>
          </cell>
          <cell r="BW284">
            <v>250000</v>
          </cell>
          <cell r="BX284">
            <v>-866376</v>
          </cell>
          <cell r="BY284">
            <v>100</v>
          </cell>
          <cell r="BZ284">
            <v>1000</v>
          </cell>
          <cell r="CA284">
            <v>1000</v>
          </cell>
          <cell r="CB284">
            <v>25617005.760000002</v>
          </cell>
          <cell r="CC284">
            <v>110163</v>
          </cell>
          <cell r="CD284">
            <v>685800</v>
          </cell>
          <cell r="CE284">
            <v>440</v>
          </cell>
          <cell r="CF284">
            <v>100</v>
          </cell>
          <cell r="CG284">
            <v>100</v>
          </cell>
          <cell r="CH284">
            <v>-1000</v>
          </cell>
          <cell r="CI284">
            <v>6773.6</v>
          </cell>
          <cell r="CJ284">
            <v>3916611348.8200002</v>
          </cell>
          <cell r="CK284">
            <v>-41485969.790000021</v>
          </cell>
          <cell r="CL284">
            <v>-41485969.790000021</v>
          </cell>
        </row>
        <row r="285">
          <cell r="B285" t="str">
            <v>BIC15</v>
          </cell>
          <cell r="C285">
            <v>-7458640.3399999999</v>
          </cell>
          <cell r="E285">
            <v>-330928.88</v>
          </cell>
          <cell r="F285">
            <v>-26055.17</v>
          </cell>
          <cell r="G285">
            <v>3207639</v>
          </cell>
          <cell r="H285">
            <v>-17464.310000000001</v>
          </cell>
          <cell r="I285">
            <v>-156833.28</v>
          </cell>
          <cell r="J285">
            <v>0</v>
          </cell>
          <cell r="K285">
            <v>26510174.719999999</v>
          </cell>
          <cell r="L285">
            <v>-1732156.23</v>
          </cell>
          <cell r="M285">
            <v>1016746.12</v>
          </cell>
          <cell r="N285">
            <v>437079.14</v>
          </cell>
          <cell r="O285">
            <v>-8335.34</v>
          </cell>
          <cell r="P285">
            <v>-1967393.52</v>
          </cell>
          <cell r="Q285">
            <v>-5064076.8099999996</v>
          </cell>
          <cell r="R285">
            <v>-41832.769999999997</v>
          </cell>
          <cell r="S285">
            <v>326249.84999999998</v>
          </cell>
          <cell r="U285">
            <v>0</v>
          </cell>
          <cell r="V285">
            <v>3934787.09</v>
          </cell>
          <cell r="W285">
            <v>-6393791.9500000002</v>
          </cell>
          <cell r="X285">
            <v>31031.279999999999</v>
          </cell>
          <cell r="Y285">
            <v>-42149.61</v>
          </cell>
          <cell r="Z285">
            <v>2284640.46</v>
          </cell>
          <cell r="AC285">
            <v>-111512069.23</v>
          </cell>
          <cell r="AD285">
            <v>-34984619.140000001</v>
          </cell>
          <cell r="AE285">
            <v>-9095777.7200000007</v>
          </cell>
          <cell r="AF285">
            <v>-17213852.100000001</v>
          </cell>
          <cell r="AG285">
            <v>0</v>
          </cell>
          <cell r="AH285">
            <v>41572709.789999999</v>
          </cell>
          <cell r="AI285">
            <v>10128153.57</v>
          </cell>
          <cell r="AJ285">
            <v>40054322.119999997</v>
          </cell>
          <cell r="AK285">
            <v>36959459.780000001</v>
          </cell>
          <cell r="AL285">
            <v>31098821.039999999</v>
          </cell>
          <cell r="AM285">
            <v>36870368.07</v>
          </cell>
          <cell r="AN285">
            <v>61293325.789999999</v>
          </cell>
          <cell r="AO285">
            <v>-1463874.71</v>
          </cell>
          <cell r="AP285">
            <v>-11127254.68</v>
          </cell>
          <cell r="AQ285">
            <v>1377544</v>
          </cell>
          <cell r="AR285">
            <v>1073.42</v>
          </cell>
          <cell r="AS285">
            <v>-27.15</v>
          </cell>
          <cell r="AT285">
            <v>55044.17</v>
          </cell>
          <cell r="AU285">
            <v>8139.6</v>
          </cell>
          <cell r="AV285">
            <v>-352726.8</v>
          </cell>
          <cell r="AW285">
            <v>0</v>
          </cell>
          <cell r="AX285">
            <v>3668800.02</v>
          </cell>
          <cell r="AY285">
            <v>1728.56</v>
          </cell>
          <cell r="AZ285">
            <v>80744415.299999997</v>
          </cell>
          <cell r="BA285">
            <v>-10800405.140000001</v>
          </cell>
          <cell r="BB285">
            <v>19171062</v>
          </cell>
          <cell r="BC285">
            <v>-1695351.46</v>
          </cell>
          <cell r="BD285">
            <v>0</v>
          </cell>
          <cell r="BE285">
            <v>8336717.1200000001</v>
          </cell>
          <cell r="BF285">
            <v>-2199932.4500000002</v>
          </cell>
          <cell r="BG285">
            <v>-205150.34</v>
          </cell>
          <cell r="BH285">
            <v>0</v>
          </cell>
          <cell r="BI285">
            <v>-33502.32</v>
          </cell>
          <cell r="BJ285">
            <v>0</v>
          </cell>
          <cell r="BK285">
            <v>0</v>
          </cell>
          <cell r="BL285">
            <v>-67994.460000000006</v>
          </cell>
          <cell r="BM285">
            <v>-15516857</v>
          </cell>
          <cell r="BO285">
            <v>-416000.1</v>
          </cell>
          <cell r="BR285">
            <v>42142299.93</v>
          </cell>
          <cell r="BZ285">
            <v>-198389977</v>
          </cell>
          <cell r="CA285">
            <v>0</v>
          </cell>
          <cell r="CB285">
            <v>-434041713.25000006</v>
          </cell>
          <cell r="CD285">
            <v>-4673583688.0100002</v>
          </cell>
          <cell r="CF285">
            <v>-324349798.38</v>
          </cell>
          <cell r="CG285">
            <v>-324349798.38</v>
          </cell>
          <cell r="CH285">
            <v>-10436737.99</v>
          </cell>
          <cell r="CI285">
            <v>-3271996.37</v>
          </cell>
          <cell r="CJ285">
            <v>46974534.719999999</v>
          </cell>
          <cell r="CK285">
            <v>1380211.8899999997</v>
          </cell>
          <cell r="CL285">
            <v>1380211.8899999997</v>
          </cell>
        </row>
        <row r="286">
          <cell r="B286" t="str">
            <v>BIC16</v>
          </cell>
          <cell r="C286">
            <v>2379859.25</v>
          </cell>
          <cell r="E286">
            <v>648426.73</v>
          </cell>
          <cell r="G286">
            <v>3999998492.1199999</v>
          </cell>
          <cell r="J286">
            <v>-10968</v>
          </cell>
          <cell r="K286">
            <v>-7</v>
          </cell>
          <cell r="L286">
            <v>0</v>
          </cell>
          <cell r="M286">
            <v>2992553.72</v>
          </cell>
          <cell r="N286">
            <v>12506.03</v>
          </cell>
          <cell r="O286">
            <v>-5011548.9400000004</v>
          </cell>
          <cell r="P286">
            <v>-1815256.2</v>
          </cell>
          <cell r="R286">
            <v>-868943.16</v>
          </cell>
          <cell r="S286">
            <v>-25012.05</v>
          </cell>
          <cell r="T286">
            <v>-26</v>
          </cell>
          <cell r="U286">
            <v>-5985107.46</v>
          </cell>
          <cell r="V286">
            <v>-24588856.670000002</v>
          </cell>
          <cell r="W286">
            <v>-2592987.1</v>
          </cell>
          <cell r="Y286">
            <v>130639591.36</v>
          </cell>
          <cell r="Z286">
            <v>-69.03</v>
          </cell>
          <cell r="AC286">
            <v>-241474649.56</v>
          </cell>
          <cell r="AD286">
            <v>-1510.59</v>
          </cell>
          <cell r="AE286">
            <v>1618810.85</v>
          </cell>
          <cell r="AF286">
            <v>-3999998492.1199999</v>
          </cell>
          <cell r="AG286">
            <v>12178854238.99</v>
          </cell>
          <cell r="AH286">
            <v>-3385538990.6900001</v>
          </cell>
          <cell r="AI286">
            <v>0</v>
          </cell>
          <cell r="AJ286">
            <v>-1921108322.0799999</v>
          </cell>
          <cell r="AK286">
            <v>-4438932339.8699999</v>
          </cell>
          <cell r="AL286">
            <v>-867860247.97000003</v>
          </cell>
          <cell r="AM286">
            <v>-3562771675.2199998</v>
          </cell>
          <cell r="AN286">
            <v>-9468036488.0400009</v>
          </cell>
          <cell r="AO286">
            <v>46146890.350000001</v>
          </cell>
          <cell r="AP286">
            <v>-700920.9</v>
          </cell>
          <cell r="AQ286">
            <v>-88429625.560000002</v>
          </cell>
          <cell r="AR286">
            <v>-1760388349.3499999</v>
          </cell>
          <cell r="AS286">
            <v>-137787492.12</v>
          </cell>
          <cell r="AT286">
            <v>-1064190853.45</v>
          </cell>
          <cell r="AU286">
            <v>6370395.2800000003</v>
          </cell>
          <cell r="AV286">
            <v>-3766296.07</v>
          </cell>
          <cell r="AW286">
            <v>-813246629.52999997</v>
          </cell>
          <cell r="AX286">
            <v>244608918.38999999</v>
          </cell>
          <cell r="AY286">
            <v>2255151.7200000002</v>
          </cell>
          <cell r="AZ286">
            <v>-192426154.62</v>
          </cell>
          <cell r="BA286">
            <v>616966486.27999997</v>
          </cell>
          <cell r="BB286">
            <v>195865001.09</v>
          </cell>
          <cell r="BC286">
            <v>-826310.51</v>
          </cell>
          <cell r="BD286">
            <v>0</v>
          </cell>
          <cell r="BI286">
            <v>-73015.350000000006</v>
          </cell>
          <cell r="BJ286">
            <v>0</v>
          </cell>
          <cell r="BK286">
            <v>2084.16</v>
          </cell>
          <cell r="BL286">
            <v>-28003.27</v>
          </cell>
          <cell r="BM286">
            <v>-7831907.2000000002</v>
          </cell>
          <cell r="BQ286">
            <v>-5192056</v>
          </cell>
          <cell r="BY286">
            <v>-1616.19</v>
          </cell>
          <cell r="BZ286">
            <v>-490039647.26000011</v>
          </cell>
          <cell r="CA286">
            <v>0</v>
          </cell>
          <cell r="CB286">
            <v>-49144629.449999988</v>
          </cell>
          <cell r="CD286">
            <v>-247482127.11000001</v>
          </cell>
          <cell r="CF286">
            <v>-51807672.099999994</v>
          </cell>
          <cell r="CG286">
            <v>-51807672.099999994</v>
          </cell>
          <cell r="CH286">
            <v>-2592987.1</v>
          </cell>
          <cell r="CI286">
            <v>2502403.94</v>
          </cell>
          <cell r="CJ286">
            <v>-2.1867454051971436E-6</v>
          </cell>
          <cell r="CK286">
            <v>2502403.94</v>
          </cell>
          <cell r="CL286">
            <v>2502403.94</v>
          </cell>
        </row>
        <row r="287">
          <cell r="B287" t="str">
            <v>BIC18</v>
          </cell>
          <cell r="C287">
            <v>4444246.91</v>
          </cell>
          <cell r="D287">
            <v>-1999986</v>
          </cell>
          <cell r="E287">
            <v>-90450.17</v>
          </cell>
          <cell r="F287">
            <v>63772.02</v>
          </cell>
          <cell r="G287">
            <v>50335.02</v>
          </cell>
          <cell r="H287">
            <v>-17464.310000000001</v>
          </cell>
          <cell r="I287">
            <v>-156833.28</v>
          </cell>
          <cell r="J287">
            <v>0</v>
          </cell>
          <cell r="K287">
            <v>-19328345.280000001</v>
          </cell>
          <cell r="L287">
            <v>-14369018.279999999</v>
          </cell>
          <cell r="M287">
            <v>0</v>
          </cell>
          <cell r="N287">
            <v>-101967.43</v>
          </cell>
          <cell r="O287">
            <v>-2635737.8199999998</v>
          </cell>
          <cell r="P287">
            <v>-7285356.8200000003</v>
          </cell>
          <cell r="Q287">
            <v>-301030.58</v>
          </cell>
          <cell r="R287">
            <v>0</v>
          </cell>
          <cell r="S287">
            <v>2294202.58</v>
          </cell>
          <cell r="T287">
            <v>-3006243.34</v>
          </cell>
          <cell r="U287">
            <v>5271475.7300000004</v>
          </cell>
          <cell r="V287">
            <v>14570713.6</v>
          </cell>
          <cell r="W287">
            <v>0</v>
          </cell>
          <cell r="X287">
            <v>203935.02</v>
          </cell>
          <cell r="Y287">
            <v>0</v>
          </cell>
          <cell r="Z287">
            <v>224440.81</v>
          </cell>
          <cell r="AA287">
            <v>672231.05</v>
          </cell>
          <cell r="AB287">
            <v>77</v>
          </cell>
          <cell r="AC287">
            <v>1215.33</v>
          </cell>
          <cell r="AD287">
            <v>-121808996.22</v>
          </cell>
          <cell r="AE287">
            <v>696426.29</v>
          </cell>
          <cell r="AF287">
            <v>16147911.93</v>
          </cell>
          <cell r="AG287">
            <v>36043480.049999997</v>
          </cell>
          <cell r="AH287">
            <v>317880.40999999997</v>
          </cell>
          <cell r="AI287">
            <v>602061.18999999994</v>
          </cell>
          <cell r="AJ287">
            <v>0</v>
          </cell>
          <cell r="AK287">
            <v>3175514.73</v>
          </cell>
          <cell r="AL287">
            <v>0</v>
          </cell>
          <cell r="AM287">
            <v>3079565.8</v>
          </cell>
          <cell r="AN287">
            <v>10206256.029999999</v>
          </cell>
          <cell r="AO287">
            <v>-112947.66</v>
          </cell>
          <cell r="AP287">
            <v>-25447</v>
          </cell>
          <cell r="AQ287">
            <v>9380077.2599999998</v>
          </cell>
          <cell r="AR287">
            <v>3236.59</v>
          </cell>
          <cell r="AS287">
            <v>0</v>
          </cell>
          <cell r="AT287">
            <v>370721.23</v>
          </cell>
          <cell r="AU287">
            <v>252476.23</v>
          </cell>
          <cell r="AV287">
            <v>0</v>
          </cell>
          <cell r="AW287">
            <v>5519.74</v>
          </cell>
          <cell r="AX287">
            <v>-47382320.859999999</v>
          </cell>
          <cell r="AY287">
            <v>69181</v>
          </cell>
          <cell r="AZ287">
            <v>-13419.34</v>
          </cell>
          <cell r="BA287">
            <v>332549.17</v>
          </cell>
          <cell r="BB287">
            <v>-6525393</v>
          </cell>
          <cell r="BC287">
            <v>230802.79</v>
          </cell>
          <cell r="BD287">
            <v>286359.62</v>
          </cell>
          <cell r="BE287">
            <v>14700000</v>
          </cell>
          <cell r="BF287">
            <v>277839.31</v>
          </cell>
          <cell r="BG287">
            <v>-2005049.07</v>
          </cell>
          <cell r="BH287">
            <v>-3721423.24</v>
          </cell>
          <cell r="BI287">
            <v>397468.01</v>
          </cell>
          <cell r="BJ287">
            <v>7697394.2199999997</v>
          </cell>
          <cell r="BK287">
            <v>1737377.64</v>
          </cell>
          <cell r="BL287">
            <v>5925752.0999999996</v>
          </cell>
          <cell r="BM287">
            <v>504324.54</v>
          </cell>
          <cell r="BN287">
            <v>21705277.280000001</v>
          </cell>
          <cell r="BO287">
            <v>224558.61</v>
          </cell>
          <cell r="BP287">
            <v>-0.04</v>
          </cell>
          <cell r="BQ287">
            <v>0</v>
          </cell>
          <cell r="BR287">
            <v>362569.93</v>
          </cell>
          <cell r="BS287">
            <v>-122545.3</v>
          </cell>
          <cell r="BT287">
            <v>0</v>
          </cell>
          <cell r="BU287">
            <v>759505.18</v>
          </cell>
          <cell r="BV287">
            <v>-10579498.35</v>
          </cell>
          <cell r="BW287">
            <v>-25959218.789999999</v>
          </cell>
          <cell r="BX287">
            <v>0</v>
          </cell>
          <cell r="BY287">
            <v>250000</v>
          </cell>
          <cell r="BZ287">
            <v>-7260600.0499999998</v>
          </cell>
          <cell r="CA287">
            <v>0</v>
          </cell>
          <cell r="CB287">
            <v>-213805149.65999997</v>
          </cell>
          <cell r="CC287">
            <v>1000</v>
          </cell>
          <cell r="CD287">
            <v>-70194117.150000006</v>
          </cell>
          <cell r="CE287">
            <v>110163</v>
          </cell>
          <cell r="CF287">
            <v>-143382856.15000001</v>
          </cell>
          <cell r="CG287">
            <v>203.87</v>
          </cell>
          <cell r="CH287">
            <v>-3099646.27</v>
          </cell>
          <cell r="CI287">
            <v>123567460.76000002</v>
          </cell>
          <cell r="CJ287">
            <v>177008510.08000001</v>
          </cell>
          <cell r="CK287">
            <v>112144714.67</v>
          </cell>
          <cell r="CL287">
            <v>111812165.5</v>
          </cell>
        </row>
        <row r="288">
          <cell r="B288" t="str">
            <v>BIC20</v>
          </cell>
          <cell r="C288">
            <v>-7297221.9800000004</v>
          </cell>
          <cell r="D288">
            <v>0</v>
          </cell>
          <cell r="E288">
            <v>-585</v>
          </cell>
          <cell r="F288">
            <v>-400389.27</v>
          </cell>
          <cell r="G288">
            <v>3999998492.1199999</v>
          </cell>
          <cell r="H288">
            <v>-156833.28</v>
          </cell>
          <cell r="J288">
            <v>0</v>
          </cell>
          <cell r="K288">
            <v>0</v>
          </cell>
          <cell r="L288">
            <v>-47877577.630000003</v>
          </cell>
          <cell r="M288">
            <v>3195578.48</v>
          </cell>
          <cell r="N288">
            <v>35000</v>
          </cell>
          <cell r="O288">
            <v>-2237604.4300000002</v>
          </cell>
          <cell r="P288">
            <v>-1074481.21</v>
          </cell>
          <cell r="Q288">
            <v>-0.01</v>
          </cell>
          <cell r="R288">
            <v>-512463.73</v>
          </cell>
          <cell r="S288">
            <v>1758416.38</v>
          </cell>
          <cell r="T288">
            <v>0</v>
          </cell>
          <cell r="U288">
            <v>4475208.87</v>
          </cell>
          <cell r="V288">
            <v>2148962.4300000002</v>
          </cell>
          <cell r="W288">
            <v>0</v>
          </cell>
          <cell r="X288">
            <v>0</v>
          </cell>
          <cell r="Y288">
            <v>0</v>
          </cell>
          <cell r="Z288">
            <v>5676931</v>
          </cell>
          <cell r="AB288">
            <v>95394.2</v>
          </cell>
          <cell r="AC288">
            <v>-373815484.70999998</v>
          </cell>
          <cell r="AD288">
            <v>-113.5</v>
          </cell>
          <cell r="AE288">
            <v>-1460934.3</v>
          </cell>
          <cell r="AF288">
            <v>609401021.84000003</v>
          </cell>
          <cell r="AG288">
            <v>0</v>
          </cell>
          <cell r="AH288">
            <v>527855.18999999994</v>
          </cell>
          <cell r="AI288">
            <v>543288.31999999995</v>
          </cell>
          <cell r="AJ288">
            <v>0</v>
          </cell>
          <cell r="AK288">
            <v>871625</v>
          </cell>
          <cell r="AL288">
            <v>984.37</v>
          </cell>
          <cell r="AM288">
            <v>23216838.780000001</v>
          </cell>
          <cell r="AN288">
            <v>15270789.58</v>
          </cell>
          <cell r="AO288">
            <v>0</v>
          </cell>
          <cell r="AP288">
            <v>-784665.75</v>
          </cell>
          <cell r="AQ288">
            <v>0</v>
          </cell>
          <cell r="AR288">
            <v>-92727.21</v>
          </cell>
          <cell r="AS288">
            <v>210288.8</v>
          </cell>
          <cell r="AT288">
            <v>0</v>
          </cell>
          <cell r="AU288">
            <v>7902798.3399999999</v>
          </cell>
          <cell r="AV288">
            <v>1655941.39</v>
          </cell>
          <cell r="AW288">
            <v>310994.51</v>
          </cell>
          <cell r="AX288">
            <v>-6081501.0099999998</v>
          </cell>
          <cell r="AY288">
            <v>0</v>
          </cell>
          <cell r="AZ288">
            <v>-29184.99</v>
          </cell>
          <cell r="BA288">
            <v>56123.78</v>
          </cell>
          <cell r="BB288">
            <v>107398390.5</v>
          </cell>
          <cell r="BC288">
            <v>0</v>
          </cell>
          <cell r="BD288">
            <v>0</v>
          </cell>
          <cell r="BE288">
            <v>-23041238.77</v>
          </cell>
          <cell r="BF288">
            <v>0</v>
          </cell>
          <cell r="BG288">
            <v>-3375547.96</v>
          </cell>
          <cell r="BH288">
            <v>-4907429.09</v>
          </cell>
          <cell r="BI288">
            <v>0</v>
          </cell>
          <cell r="BJ288">
            <v>53384</v>
          </cell>
          <cell r="BK288">
            <v>7701128.79</v>
          </cell>
          <cell r="BL288">
            <v>14805351.359999999</v>
          </cell>
          <cell r="BM288">
            <v>856135.68000000005</v>
          </cell>
          <cell r="BN288">
            <v>4391897.6399999997</v>
          </cell>
          <cell r="BO288">
            <v>42172.32</v>
          </cell>
          <cell r="BP288">
            <v>245415.17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Y288">
            <v>0.64</v>
          </cell>
          <cell r="BZ288">
            <v>-2624193.54</v>
          </cell>
          <cell r="CA288">
            <v>-783443945.99000025</v>
          </cell>
          <cell r="CB288">
            <v>0</v>
          </cell>
          <cell r="CD288">
            <v>-4118506.41</v>
          </cell>
          <cell r="CF288">
            <v>-14830337.460000001</v>
          </cell>
          <cell r="CG288">
            <v>-14830337.460000001</v>
          </cell>
          <cell r="CH288">
            <v>0</v>
          </cell>
          <cell r="CI288">
            <v>0</v>
          </cell>
          <cell r="CJ288">
            <v>6549540.3600000003</v>
          </cell>
          <cell r="CK288">
            <v>-1435581.73</v>
          </cell>
          <cell r="CL288">
            <v>-1435581.73</v>
          </cell>
        </row>
        <row r="289">
          <cell r="B289" t="str">
            <v>BIC22</v>
          </cell>
          <cell r="C289">
            <v>-3499773.3</v>
          </cell>
          <cell r="E289">
            <v>-1506745.77</v>
          </cell>
          <cell r="F289">
            <v>179481.59</v>
          </cell>
          <cell r="G289">
            <v>2312.0500000000002</v>
          </cell>
          <cell r="H289">
            <v>-17464.310000000001</v>
          </cell>
          <cell r="I289">
            <v>207148.27</v>
          </cell>
          <cell r="J289">
            <v>1610.01</v>
          </cell>
          <cell r="K289">
            <v>0</v>
          </cell>
          <cell r="L289">
            <v>-28008063.600000001</v>
          </cell>
          <cell r="M289">
            <v>0.05</v>
          </cell>
          <cell r="N289">
            <v>540263.79</v>
          </cell>
          <cell r="O289">
            <v>0.01</v>
          </cell>
          <cell r="P289">
            <v>-27441.7</v>
          </cell>
          <cell r="Q289">
            <v>-327969.46000000002</v>
          </cell>
          <cell r="R289">
            <v>0</v>
          </cell>
          <cell r="S289">
            <v>227648.87</v>
          </cell>
          <cell r="T289">
            <v>-2979731.6</v>
          </cell>
          <cell r="U289">
            <v>0</v>
          </cell>
          <cell r="V289">
            <v>-244036.88</v>
          </cell>
          <cell r="W289">
            <v>-4667436.6100000003</v>
          </cell>
          <cell r="X289">
            <v>0.02</v>
          </cell>
          <cell r="Y289">
            <v>357883.39</v>
          </cell>
          <cell r="Z289">
            <v>315922.89</v>
          </cell>
          <cell r="AA289">
            <v>-3120231.05</v>
          </cell>
          <cell r="AB289">
            <v>77</v>
          </cell>
          <cell r="AC289">
            <v>-29353324</v>
          </cell>
          <cell r="AD289">
            <v>0</v>
          </cell>
          <cell r="AE289">
            <v>-14059235.439999999</v>
          </cell>
          <cell r="AF289">
            <v>132568695.59999999</v>
          </cell>
          <cell r="AG289">
            <v>83887.45</v>
          </cell>
          <cell r="AH289">
            <v>5146.8</v>
          </cell>
          <cell r="AI289">
            <v>655938.9</v>
          </cell>
          <cell r="AJ289">
            <v>0</v>
          </cell>
          <cell r="AK289">
            <v>397018.84</v>
          </cell>
          <cell r="AL289">
            <v>68731.86</v>
          </cell>
          <cell r="AM289">
            <v>122209.31</v>
          </cell>
          <cell r="AN289">
            <v>5819034.6399999997</v>
          </cell>
          <cell r="AO289">
            <v>-2042699.44</v>
          </cell>
          <cell r="AP289">
            <v>-179811.8</v>
          </cell>
          <cell r="AQ289">
            <v>162000</v>
          </cell>
          <cell r="AR289">
            <v>0</v>
          </cell>
          <cell r="AS289">
            <v>0</v>
          </cell>
          <cell r="AT289">
            <v>-31.3</v>
          </cell>
          <cell r="AU289">
            <v>0</v>
          </cell>
          <cell r="AV289">
            <v>-77606.78</v>
          </cell>
          <cell r="AW289">
            <v>0</v>
          </cell>
          <cell r="AX289">
            <v>0</v>
          </cell>
          <cell r="AY289">
            <v>-4811321.37</v>
          </cell>
          <cell r="AZ289">
            <v>0</v>
          </cell>
          <cell r="BA289">
            <v>930753731.44000006</v>
          </cell>
          <cell r="BB289">
            <v>28207815</v>
          </cell>
          <cell r="BC289">
            <v>-226428.37</v>
          </cell>
          <cell r="BD289">
            <v>-10000</v>
          </cell>
          <cell r="BE289">
            <v>-9491960</v>
          </cell>
          <cell r="BF289">
            <v>-9733680.5700000003</v>
          </cell>
          <cell r="BG289">
            <v>-4949166.5599999996</v>
          </cell>
          <cell r="BH289">
            <v>-3081642.75</v>
          </cell>
          <cell r="BI289">
            <v>5229834.1100000003</v>
          </cell>
          <cell r="BJ289">
            <v>7697394.2199999997</v>
          </cell>
          <cell r="BK289">
            <v>1737377.64</v>
          </cell>
          <cell r="BL289">
            <v>5925752.0999999996</v>
          </cell>
          <cell r="BM289">
            <v>504324.54</v>
          </cell>
          <cell r="BN289">
            <v>4875874.9800000004</v>
          </cell>
          <cell r="BO289">
            <v>224558.61</v>
          </cell>
          <cell r="BP289">
            <v>689.22</v>
          </cell>
          <cell r="BQ289">
            <v>0</v>
          </cell>
          <cell r="BS289">
            <v>878487.45</v>
          </cell>
          <cell r="BU289">
            <v>65498</v>
          </cell>
          <cell r="BY289">
            <v>-159003525.72</v>
          </cell>
          <cell r="BZ289">
            <v>-0.06</v>
          </cell>
          <cell r="CA289">
            <v>-718527.48</v>
          </cell>
          <cell r="CB289">
            <v>-92428160.299999997</v>
          </cell>
          <cell r="CC289">
            <v>0</v>
          </cell>
          <cell r="CD289">
            <v>-41594157.289999999</v>
          </cell>
          <cell r="CE289">
            <v>796.13</v>
          </cell>
          <cell r="CF289">
            <v>-66002354.75</v>
          </cell>
          <cell r="CG289">
            <v>203.87</v>
          </cell>
          <cell r="CH289">
            <v>-4667436.6100000003</v>
          </cell>
          <cell r="CI289">
            <v>132568695.59999999</v>
          </cell>
          <cell r="CJ289">
            <v>1983477.42</v>
          </cell>
          <cell r="CK289">
            <v>132568695.59999999</v>
          </cell>
          <cell r="CL289">
            <v>132568695.59999999</v>
          </cell>
        </row>
        <row r="290">
          <cell r="B290" t="str">
            <v>BID01</v>
          </cell>
          <cell r="C290">
            <v>-342581.31</v>
          </cell>
          <cell r="E290">
            <v>-2901519.55</v>
          </cell>
          <cell r="F290">
            <v>10775911.869999999</v>
          </cell>
          <cell r="G290">
            <v>-96839.95</v>
          </cell>
          <cell r="I290">
            <v>45441.440000000002</v>
          </cell>
          <cell r="K290">
            <v>-27775112</v>
          </cell>
          <cell r="L290">
            <v>-45127956.100000001</v>
          </cell>
          <cell r="M290">
            <v>0</v>
          </cell>
          <cell r="N290">
            <v>-13959944.82</v>
          </cell>
          <cell r="O290">
            <v>-8392.0400000000009</v>
          </cell>
          <cell r="P290">
            <v>1548767048.3</v>
          </cell>
          <cell r="Q290">
            <v>-59091080.729999997</v>
          </cell>
          <cell r="R290">
            <v>828745.48</v>
          </cell>
          <cell r="S290">
            <v>0</v>
          </cell>
          <cell r="T290">
            <v>-39</v>
          </cell>
          <cell r="U290">
            <v>16784.060000000001</v>
          </cell>
          <cell r="V290">
            <v>-1581152997.4400001</v>
          </cell>
          <cell r="W290">
            <v>39</v>
          </cell>
          <cell r="X290">
            <v>47344529.390000001</v>
          </cell>
          <cell r="Y290">
            <v>-108883.46</v>
          </cell>
          <cell r="Z290">
            <v>108883.46</v>
          </cell>
          <cell r="AB290">
            <v>0</v>
          </cell>
          <cell r="AC290">
            <v>-879259948.80999994</v>
          </cell>
          <cell r="AD290">
            <v>-375524427.38</v>
          </cell>
          <cell r="AE290">
            <v>-8042308.9800000004</v>
          </cell>
          <cell r="AF290">
            <v>-3999998492.1199999</v>
          </cell>
          <cell r="AG290">
            <v>3406048479.23</v>
          </cell>
          <cell r="AH290">
            <v>18605.490000000002</v>
          </cell>
          <cell r="AI290">
            <v>-3121488187.7600002</v>
          </cell>
          <cell r="AJ290">
            <v>15715</v>
          </cell>
          <cell r="AK290">
            <v>863225.45</v>
          </cell>
          <cell r="AL290">
            <v>11754.63</v>
          </cell>
          <cell r="AM290">
            <v>733449.67</v>
          </cell>
          <cell r="AN290">
            <v>424954.39</v>
          </cell>
          <cell r="AO290">
            <v>-9076152.0099999998</v>
          </cell>
          <cell r="AP290">
            <v>-286306.46000000002</v>
          </cell>
          <cell r="AQ290">
            <v>0</v>
          </cell>
          <cell r="AR290">
            <v>233961.68</v>
          </cell>
          <cell r="AS290">
            <v>354200</v>
          </cell>
          <cell r="AT290">
            <v>0</v>
          </cell>
          <cell r="AU290">
            <v>-707881.01</v>
          </cell>
          <cell r="AV290">
            <v>5089739.68</v>
          </cell>
          <cell r="AW290">
            <v>-23129507.73</v>
          </cell>
          <cell r="AX290">
            <v>0</v>
          </cell>
          <cell r="AY290">
            <v>-2130920.9</v>
          </cell>
          <cell r="AZ290">
            <v>18865475.100000001</v>
          </cell>
          <cell r="BA290">
            <v>19358.75</v>
          </cell>
          <cell r="BB290">
            <v>-268411454</v>
          </cell>
          <cell r="BC290">
            <v>-11328433.27</v>
          </cell>
          <cell r="BD290">
            <v>0</v>
          </cell>
          <cell r="BE290">
            <v>-22377388.190000001</v>
          </cell>
          <cell r="BF290">
            <v>545655.03</v>
          </cell>
          <cell r="BG290">
            <v>0</v>
          </cell>
          <cell r="BH290">
            <v>38730687.140000001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50</v>
          </cell>
          <cell r="BP290">
            <v>0</v>
          </cell>
          <cell r="BQ290">
            <v>10250.01</v>
          </cell>
          <cell r="BR290">
            <v>35886.199999999997</v>
          </cell>
          <cell r="BS290">
            <v>0</v>
          </cell>
          <cell r="BT290">
            <v>0</v>
          </cell>
          <cell r="BV290">
            <v>0</v>
          </cell>
          <cell r="BW290">
            <v>898400.58</v>
          </cell>
          <cell r="BZ290">
            <v>-2000486277.8200004</v>
          </cell>
          <cell r="CA290">
            <v>0.64</v>
          </cell>
          <cell r="CB290">
            <v>-14142679.229999999</v>
          </cell>
          <cell r="CD290">
            <v>-432007583.41000003</v>
          </cell>
          <cell r="CE290">
            <v>-119698070</v>
          </cell>
          <cell r="CF290">
            <v>-597059437.22000003</v>
          </cell>
          <cell r="CG290">
            <v>0</v>
          </cell>
          <cell r="CH290">
            <v>-50548637.68</v>
          </cell>
          <cell r="CI290">
            <v>148077492.36000001</v>
          </cell>
          <cell r="CJ290">
            <v>43889627.829999521</v>
          </cell>
          <cell r="CK290">
            <v>0</v>
          </cell>
          <cell r="CL290">
            <v>0</v>
          </cell>
        </row>
        <row r="291">
          <cell r="B291" t="str">
            <v>BID05</v>
          </cell>
          <cell r="C291">
            <v>0</v>
          </cell>
          <cell r="D291">
            <v>-1999986</v>
          </cell>
          <cell r="E291">
            <v>-1677108.59</v>
          </cell>
          <cell r="F291">
            <v>0</v>
          </cell>
          <cell r="G291">
            <v>0</v>
          </cell>
          <cell r="H291">
            <v>200</v>
          </cell>
          <cell r="I291">
            <v>207148.27</v>
          </cell>
          <cell r="J291">
            <v>125969573.48999999</v>
          </cell>
          <cell r="K291">
            <v>0</v>
          </cell>
          <cell r="L291">
            <v>1511756.26</v>
          </cell>
          <cell r="M291">
            <v>32319925.84</v>
          </cell>
          <cell r="N291">
            <v>989634.8</v>
          </cell>
          <cell r="O291">
            <v>0</v>
          </cell>
          <cell r="P291">
            <v>-8335.34</v>
          </cell>
          <cell r="Q291">
            <v>-7901.48</v>
          </cell>
          <cell r="R291">
            <v>53821038.979999997</v>
          </cell>
          <cell r="S291">
            <v>-86352399.310000002</v>
          </cell>
          <cell r="T291">
            <v>450000</v>
          </cell>
          <cell r="U291">
            <v>1000</v>
          </cell>
          <cell r="V291">
            <v>-79252.800000000003</v>
          </cell>
          <cell r="W291">
            <v>200</v>
          </cell>
          <cell r="X291">
            <v>-19424879.23</v>
          </cell>
          <cell r="Y291">
            <v>-13517633.449999999</v>
          </cell>
          <cell r="Z291">
            <v>14000199.51</v>
          </cell>
          <cell r="AA291">
            <v>672231.05</v>
          </cell>
          <cell r="AB291">
            <v>-5965566.71</v>
          </cell>
          <cell r="AC291">
            <v>3109309.94</v>
          </cell>
          <cell r="AD291">
            <v>-7020999</v>
          </cell>
          <cell r="AE291">
            <v>-15081619.07</v>
          </cell>
          <cell r="AF291">
            <v>0</v>
          </cell>
          <cell r="AG291">
            <v>-44586334.159999996</v>
          </cell>
          <cell r="AH291">
            <v>27070.7</v>
          </cell>
          <cell r="AI291">
            <v>15802.98</v>
          </cell>
          <cell r="AJ291">
            <v>470864.9</v>
          </cell>
          <cell r="AK291">
            <v>2721640.66</v>
          </cell>
          <cell r="AL291">
            <v>-2413028.31</v>
          </cell>
          <cell r="AM291">
            <v>2657176.09</v>
          </cell>
          <cell r="AN291">
            <v>7989847.0199999996</v>
          </cell>
          <cell r="AO291">
            <v>-4544595.54</v>
          </cell>
          <cell r="AP291">
            <v>-226009.09</v>
          </cell>
          <cell r="AQ291">
            <v>0</v>
          </cell>
          <cell r="AR291">
            <v>-9977785.3100000005</v>
          </cell>
          <cell r="AS291">
            <v>157617.19</v>
          </cell>
          <cell r="AT291">
            <v>-2537139.5099999998</v>
          </cell>
          <cell r="AU291">
            <v>5430097.6299999999</v>
          </cell>
          <cell r="AV291">
            <v>-5144659.29</v>
          </cell>
          <cell r="AW291">
            <v>-3020874.14</v>
          </cell>
          <cell r="AX291">
            <v>-58814670.539999999</v>
          </cell>
          <cell r="AY291">
            <v>-4413269.29</v>
          </cell>
          <cell r="AZ291">
            <v>114602092.86</v>
          </cell>
          <cell r="BA291">
            <v>-259952406.55000001</v>
          </cell>
          <cell r="BB291">
            <v>28207815</v>
          </cell>
          <cell r="BC291">
            <v>-3420284.55</v>
          </cell>
          <cell r="BD291">
            <v>102308444.27</v>
          </cell>
          <cell r="BE291">
            <v>-902367.26</v>
          </cell>
          <cell r="BF291">
            <v>1360100</v>
          </cell>
          <cell r="BG291">
            <v>45563759.609999999</v>
          </cell>
          <cell r="BH291">
            <v>378334</v>
          </cell>
          <cell r="BI291">
            <v>0</v>
          </cell>
          <cell r="BJ291">
            <v>2301967.34</v>
          </cell>
          <cell r="BK291">
            <v>-73015.350000000006</v>
          </cell>
          <cell r="BL291">
            <v>0</v>
          </cell>
          <cell r="BM291">
            <v>-39419.199999999997</v>
          </cell>
          <cell r="BN291">
            <v>4875874.9800000004</v>
          </cell>
          <cell r="BO291">
            <v>0</v>
          </cell>
          <cell r="BP291">
            <v>-416000.1</v>
          </cell>
          <cell r="BQ291">
            <v>0</v>
          </cell>
          <cell r="BR291">
            <v>-61455819.390000001</v>
          </cell>
          <cell r="BS291">
            <v>27775212.129999999</v>
          </cell>
          <cell r="BT291">
            <v>-11213212.75</v>
          </cell>
          <cell r="BU291">
            <v>-24606701.23</v>
          </cell>
          <cell r="BV291">
            <v>0</v>
          </cell>
          <cell r="BW291">
            <v>250000</v>
          </cell>
          <cell r="BX291">
            <v>-866376</v>
          </cell>
          <cell r="BY291">
            <v>100</v>
          </cell>
          <cell r="BZ291">
            <v>1000</v>
          </cell>
          <cell r="CA291">
            <v>1000</v>
          </cell>
          <cell r="CB291">
            <v>25617005.760000002</v>
          </cell>
          <cell r="CC291">
            <v>110163</v>
          </cell>
          <cell r="CD291">
            <v>685800</v>
          </cell>
          <cell r="CE291">
            <v>440</v>
          </cell>
          <cell r="CF291">
            <v>100</v>
          </cell>
          <cell r="CG291">
            <v>100</v>
          </cell>
          <cell r="CH291">
            <v>-1000</v>
          </cell>
          <cell r="CI291">
            <v>6773.6</v>
          </cell>
          <cell r="CJ291">
            <v>-434411.25999999628</v>
          </cell>
          <cell r="CK291">
            <v>0</v>
          </cell>
          <cell r="CL291">
            <v>0</v>
          </cell>
        </row>
        <row r="292">
          <cell r="B292" t="str">
            <v>BID56</v>
          </cell>
          <cell r="C292">
            <v>-342581.31</v>
          </cell>
          <cell r="E292">
            <v>-55</v>
          </cell>
          <cell r="F292">
            <v>-3865587.64</v>
          </cell>
          <cell r="G292">
            <v>-21737106.5</v>
          </cell>
          <cell r="H292">
            <v>-156833.28</v>
          </cell>
          <cell r="I292">
            <v>0</v>
          </cell>
          <cell r="J292">
            <v>0</v>
          </cell>
          <cell r="L292">
            <v>0</v>
          </cell>
          <cell r="M292">
            <v>3014781.58</v>
          </cell>
          <cell r="N292">
            <v>86347.14</v>
          </cell>
          <cell r="O292">
            <v>-8392.0400000000009</v>
          </cell>
          <cell r="P292">
            <v>-5500</v>
          </cell>
          <cell r="Q292">
            <v>0</v>
          </cell>
          <cell r="R292">
            <v>-41832.769999999997</v>
          </cell>
          <cell r="S292">
            <v>1196580.19</v>
          </cell>
          <cell r="T292">
            <v>-39</v>
          </cell>
          <cell r="U292">
            <v>-1413783800.74</v>
          </cell>
          <cell r="V292">
            <v>-827998578.25</v>
          </cell>
          <cell r="W292">
            <v>0</v>
          </cell>
          <cell r="X292">
            <v>0</v>
          </cell>
          <cell r="Y292">
            <v>-42149.61</v>
          </cell>
          <cell r="Z292">
            <v>2284640.46</v>
          </cell>
          <cell r="AC292">
            <v>-468083001.38999999</v>
          </cell>
          <cell r="AD292">
            <v>-373376358.70999998</v>
          </cell>
          <cell r="AE292">
            <v>0</v>
          </cell>
          <cell r="AF292">
            <v>1483494411.6300001</v>
          </cell>
          <cell r="AG292">
            <v>0</v>
          </cell>
          <cell r="AH292">
            <v>1210911.4099999999</v>
          </cell>
          <cell r="AI292">
            <v>7988.83</v>
          </cell>
          <cell r="AJ292">
            <v>317073.01</v>
          </cell>
          <cell r="AK292">
            <v>857638.02</v>
          </cell>
          <cell r="AL292">
            <v>69479.06</v>
          </cell>
          <cell r="AM292">
            <v>1013331.91</v>
          </cell>
          <cell r="AN292">
            <v>154999.66</v>
          </cell>
          <cell r="AO292">
            <v>-8530225.5600000005</v>
          </cell>
          <cell r="AP292">
            <v>0</v>
          </cell>
          <cell r="AQ292">
            <v>0</v>
          </cell>
          <cell r="AR292">
            <v>1073.42</v>
          </cell>
          <cell r="AS292">
            <v>-1246742.1100000001</v>
          </cell>
          <cell r="AT292">
            <v>4544.05</v>
          </cell>
          <cell r="AU292">
            <v>8139.6</v>
          </cell>
          <cell r="AV292">
            <v>-2517726.66</v>
          </cell>
          <cell r="AW292">
            <v>0</v>
          </cell>
          <cell r="AX292">
            <v>0</v>
          </cell>
          <cell r="AY292">
            <v>1330646.1299999999</v>
          </cell>
          <cell r="AZ292">
            <v>2000</v>
          </cell>
          <cell r="BA292">
            <v>19358.75</v>
          </cell>
          <cell r="BB292">
            <v>-69710609</v>
          </cell>
          <cell r="BC292">
            <v>-47691.37</v>
          </cell>
          <cell r="BD292">
            <v>0</v>
          </cell>
          <cell r="BE292">
            <v>2098447.44</v>
          </cell>
          <cell r="BF292">
            <v>-278387.53000000003</v>
          </cell>
          <cell r="BG292">
            <v>-7489248</v>
          </cell>
          <cell r="BH292">
            <v>-4444037.71</v>
          </cell>
          <cell r="BI292">
            <v>-0.23</v>
          </cell>
          <cell r="BJ292">
            <v>-0.23</v>
          </cell>
          <cell r="BK292">
            <v>-73015.350000000006</v>
          </cell>
          <cell r="BL292">
            <v>0</v>
          </cell>
          <cell r="BM292">
            <v>-2263522.0099999998</v>
          </cell>
          <cell r="BN292">
            <v>0</v>
          </cell>
          <cell r="BO292">
            <v>50</v>
          </cell>
          <cell r="BQ292">
            <v>10250.01</v>
          </cell>
          <cell r="BR292">
            <v>42142299.93</v>
          </cell>
          <cell r="BZ292">
            <v>-10827075806.35</v>
          </cell>
          <cell r="CA292">
            <v>-18635.259999999998</v>
          </cell>
          <cell r="CB292">
            <v>-1428544.89</v>
          </cell>
          <cell r="CD292">
            <v>-285277115.17000002</v>
          </cell>
          <cell r="CF292">
            <v>-626309.03</v>
          </cell>
          <cell r="CG292">
            <v>-626309.03</v>
          </cell>
          <cell r="CH292">
            <v>0</v>
          </cell>
          <cell r="CI292">
            <v>1.8900001049041748</v>
          </cell>
          <cell r="CJ292">
            <v>2445979.0099999998</v>
          </cell>
          <cell r="CK292">
            <v>1.8900000005960464</v>
          </cell>
          <cell r="CL292">
            <v>1.8900000005960464</v>
          </cell>
        </row>
        <row r="293">
          <cell r="B293" t="str">
            <v>BID80</v>
          </cell>
          <cell r="C293">
            <v>0</v>
          </cell>
          <cell r="E293">
            <v>484341.34</v>
          </cell>
          <cell r="F293">
            <v>63772.02</v>
          </cell>
          <cell r="G293">
            <v>3999998492.1199999</v>
          </cell>
          <cell r="I293">
            <v>-17249</v>
          </cell>
          <cell r="J293">
            <v>-17249</v>
          </cell>
          <cell r="K293">
            <v>0</v>
          </cell>
          <cell r="L293">
            <v>1516334.89</v>
          </cell>
          <cell r="M293">
            <v>284147.61</v>
          </cell>
          <cell r="N293">
            <v>103174.79</v>
          </cell>
          <cell r="O293">
            <v>0</v>
          </cell>
          <cell r="P293">
            <v>-2484316.75</v>
          </cell>
          <cell r="Q293">
            <v>-1498700.93</v>
          </cell>
          <cell r="R293">
            <v>1318971700.99</v>
          </cell>
          <cell r="S293">
            <v>-1310369895.55</v>
          </cell>
          <cell r="T293">
            <v>-12375411.74</v>
          </cell>
          <cell r="U293">
            <v>0</v>
          </cell>
          <cell r="V293">
            <v>4968633.59</v>
          </cell>
          <cell r="W293">
            <v>-1121763.5900000001</v>
          </cell>
          <cell r="X293">
            <v>-17947041.77</v>
          </cell>
          <cell r="Y293">
            <v>0</v>
          </cell>
          <cell r="Z293">
            <v>3134937.57</v>
          </cell>
          <cell r="AD293">
            <v>0</v>
          </cell>
          <cell r="AE293">
            <v>-377759.22</v>
          </cell>
          <cell r="AF293">
            <v>-3999998492.1199999</v>
          </cell>
          <cell r="AG293">
            <v>5382637.3099999996</v>
          </cell>
          <cell r="AH293">
            <v>11323481.970000001</v>
          </cell>
          <cell r="AI293">
            <v>2997401.97</v>
          </cell>
          <cell r="AJ293">
            <v>-1921108322.0799999</v>
          </cell>
          <cell r="AK293">
            <v>-4438932339.8699999</v>
          </cell>
          <cell r="AL293">
            <v>-867860247.97000003</v>
          </cell>
          <cell r="AM293">
            <v>-3562771675.2199998</v>
          </cell>
          <cell r="AN293">
            <v>-9468036488.0400009</v>
          </cell>
          <cell r="AO293">
            <v>46146890.350000001</v>
          </cell>
          <cell r="AP293">
            <v>-700920.9</v>
          </cell>
          <cell r="AQ293">
            <v>-88429625.560000002</v>
          </cell>
          <cell r="AR293">
            <v>-1760388349.3499999</v>
          </cell>
          <cell r="AS293">
            <v>-137787492.12</v>
          </cell>
          <cell r="AT293">
            <v>-1064190853.45</v>
          </cell>
          <cell r="AU293">
            <v>6370395.2800000003</v>
          </cell>
          <cell r="AV293">
            <v>-3766296.07</v>
          </cell>
          <cell r="AW293">
            <v>-813246629.52999997</v>
          </cell>
          <cell r="AX293">
            <v>15705015593.059999</v>
          </cell>
          <cell r="AY293">
            <v>2255151.7200000002</v>
          </cell>
          <cell r="AZ293">
            <v>-192426154.62</v>
          </cell>
          <cell r="BA293">
            <v>-254968027.44</v>
          </cell>
          <cell r="BB293">
            <v>2785211</v>
          </cell>
          <cell r="BC293">
            <v>-119737726.06</v>
          </cell>
          <cell r="BD293">
            <v>-138760.42000000001</v>
          </cell>
          <cell r="BE293">
            <v>-948569.11</v>
          </cell>
          <cell r="BF293">
            <v>12060273.289999999</v>
          </cell>
          <cell r="BG293">
            <v>130718.53</v>
          </cell>
          <cell r="BH293">
            <v>0</v>
          </cell>
          <cell r="BI293">
            <v>1246439.77</v>
          </cell>
          <cell r="BJ293">
            <v>47069674.75</v>
          </cell>
          <cell r="BK293">
            <v>0</v>
          </cell>
          <cell r="BM293">
            <v>-1571.74</v>
          </cell>
          <cell r="BN293">
            <v>-39419.199999999997</v>
          </cell>
          <cell r="BO293">
            <v>0</v>
          </cell>
          <cell r="BP293">
            <v>-10246740.970000001</v>
          </cell>
          <cell r="BQ293">
            <v>884258.33</v>
          </cell>
          <cell r="BT293">
            <v>59042.76</v>
          </cell>
          <cell r="BZ293">
            <v>-3352495870.1300001</v>
          </cell>
          <cell r="CA293">
            <v>-7821405744.3100004</v>
          </cell>
          <cell r="CB293">
            <v>0</v>
          </cell>
          <cell r="CC293">
            <v>0</v>
          </cell>
          <cell r="CD293">
            <v>-50902105.420000002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86965556.319999993</v>
          </cell>
          <cell r="CK293">
            <v>-3999998492.1199999</v>
          </cell>
          <cell r="CL293">
            <v>-3999998492.1199999</v>
          </cell>
        </row>
        <row r="294">
          <cell r="B294" t="str">
            <v>BIE01</v>
          </cell>
          <cell r="C294">
            <v>4575678.96</v>
          </cell>
          <cell r="E294">
            <v>-2137600.1</v>
          </cell>
          <cell r="F294">
            <v>2741902.45</v>
          </cell>
          <cell r="G294">
            <v>49840.02</v>
          </cell>
          <cell r="H294">
            <v>-156833.28</v>
          </cell>
          <cell r="I294">
            <v>46731.06</v>
          </cell>
          <cell r="L294">
            <v>74500460.769999996</v>
          </cell>
          <cell r="M294">
            <v>0</v>
          </cell>
          <cell r="N294">
            <v>2616631.4700000002</v>
          </cell>
          <cell r="O294">
            <v>1631867.32</v>
          </cell>
          <cell r="P294">
            <v>-7285356.8200000003</v>
          </cell>
          <cell r="Q294">
            <v>-9941624.1500000004</v>
          </cell>
          <cell r="R294">
            <v>-13113.82</v>
          </cell>
          <cell r="S294">
            <v>-23104.47</v>
          </cell>
          <cell r="T294">
            <v>-2993851.68</v>
          </cell>
          <cell r="U294">
            <v>-3263689.61</v>
          </cell>
          <cell r="V294">
            <v>14570713.6</v>
          </cell>
          <cell r="W294">
            <v>0</v>
          </cell>
          <cell r="X294">
            <v>-5233262.8899999997</v>
          </cell>
          <cell r="Y294">
            <v>40.46</v>
          </cell>
          <cell r="Z294">
            <v>-385126.68</v>
          </cell>
          <cell r="AB294">
            <v>77</v>
          </cell>
          <cell r="AC294">
            <v>1215.33</v>
          </cell>
          <cell r="AD294">
            <v>-262856550.44</v>
          </cell>
          <cell r="AE294">
            <v>0</v>
          </cell>
          <cell r="AF294">
            <v>10333375.33</v>
          </cell>
          <cell r="AG294">
            <v>36043480.049999997</v>
          </cell>
          <cell r="AH294">
            <v>-690095.99</v>
          </cell>
          <cell r="AI294">
            <v>19883248.25</v>
          </cell>
          <cell r="AJ294">
            <v>229350.45</v>
          </cell>
          <cell r="AK294">
            <v>-436293.26</v>
          </cell>
          <cell r="AL294">
            <v>169843.02</v>
          </cell>
          <cell r="AM294">
            <v>-184839.65</v>
          </cell>
          <cell r="AN294">
            <v>-2294001.0499999998</v>
          </cell>
          <cell r="AO294">
            <v>-29954.55</v>
          </cell>
          <cell r="AP294">
            <v>-31223.67</v>
          </cell>
          <cell r="AQ294">
            <v>830621.27</v>
          </cell>
          <cell r="AR294">
            <v>-62375.7</v>
          </cell>
          <cell r="AS294">
            <v>340714.91</v>
          </cell>
          <cell r="AT294">
            <v>370721.23</v>
          </cell>
          <cell r="AU294">
            <v>-1440.3</v>
          </cell>
          <cell r="AV294">
            <v>0</v>
          </cell>
          <cell r="AW294">
            <v>168143.89</v>
          </cell>
          <cell r="AX294">
            <v>-47382320.859999999</v>
          </cell>
          <cell r="AY294">
            <v>6415.58</v>
          </cell>
          <cell r="AZ294">
            <v>636622.91</v>
          </cell>
          <cell r="BA294">
            <v>3599623.15</v>
          </cell>
          <cell r="BB294">
            <v>-6525393</v>
          </cell>
          <cell r="BC294">
            <v>230802.79</v>
          </cell>
          <cell r="BD294">
            <v>-2567850.4500000002</v>
          </cell>
          <cell r="BE294">
            <v>14700000</v>
          </cell>
          <cell r="BF294">
            <v>-248165.07</v>
          </cell>
          <cell r="BG294">
            <v>-2005049.07</v>
          </cell>
          <cell r="BH294">
            <v>-3721423.24</v>
          </cell>
          <cell r="BI294">
            <v>397468.01</v>
          </cell>
          <cell r="BJ294">
            <v>2301967.34</v>
          </cell>
          <cell r="BK294">
            <v>2181576.3199999998</v>
          </cell>
          <cell r="BL294">
            <v>5761926.3300000001</v>
          </cell>
          <cell r="BM294">
            <v>937560.23</v>
          </cell>
          <cell r="BN294">
            <v>16004980.26</v>
          </cell>
          <cell r="BO294">
            <v>204.49</v>
          </cell>
          <cell r="BP294">
            <v>427.92</v>
          </cell>
          <cell r="BQ294">
            <v>0</v>
          </cell>
          <cell r="BR294">
            <v>362569.93</v>
          </cell>
          <cell r="BS294">
            <v>-0.87</v>
          </cell>
          <cell r="BT294">
            <v>0</v>
          </cell>
          <cell r="BU294">
            <v>759505.18</v>
          </cell>
          <cell r="BZ294">
            <v>-1688467505.22</v>
          </cell>
          <cell r="CA294">
            <v>-1158486272.72</v>
          </cell>
          <cell r="CB294">
            <v>-300394198.67999995</v>
          </cell>
          <cell r="CD294">
            <v>-378142060.32000011</v>
          </cell>
          <cell r="CF294">
            <v>-358379995.97000003</v>
          </cell>
          <cell r="CG294">
            <v>203.87</v>
          </cell>
          <cell r="CH294">
            <v>13650071.470000001</v>
          </cell>
          <cell r="CI294">
            <v>26167595.82</v>
          </cell>
          <cell r="CJ294">
            <v>-9158812.839999998</v>
          </cell>
          <cell r="CK294">
            <v>-9004602.4399999995</v>
          </cell>
          <cell r="CL294">
            <v>-12604225.59</v>
          </cell>
        </row>
        <row r="295">
          <cell r="B295" t="str">
            <v>BIE02</v>
          </cell>
          <cell r="C295">
            <v>348368585.88999999</v>
          </cell>
          <cell r="E295">
            <v>-1120051.45</v>
          </cell>
          <cell r="F295">
            <v>31605073.309999999</v>
          </cell>
          <cell r="G295">
            <v>445415.32</v>
          </cell>
          <cell r="H295">
            <v>46731.06</v>
          </cell>
          <cell r="K295">
            <v>0</v>
          </cell>
          <cell r="L295">
            <v>4048489.34</v>
          </cell>
          <cell r="M295">
            <v>46251722.619999997</v>
          </cell>
          <cell r="N295">
            <v>13115.88</v>
          </cell>
          <cell r="O295">
            <v>-4246927.59</v>
          </cell>
          <cell r="P295">
            <v>-1259068.6299999999</v>
          </cell>
          <cell r="Q295">
            <v>-0.01</v>
          </cell>
          <cell r="S295">
            <v>-92503445.189999998</v>
          </cell>
          <cell r="T295">
            <v>-39</v>
          </cell>
          <cell r="U295">
            <v>8493855.2200000007</v>
          </cell>
          <cell r="V295">
            <v>-8041039.6900000004</v>
          </cell>
          <cell r="W295">
            <v>-3681904.09</v>
          </cell>
          <cell r="X295">
            <v>155552582.53999999</v>
          </cell>
          <cell r="Y295">
            <v>0</v>
          </cell>
          <cell r="Z295">
            <v>5676931</v>
          </cell>
          <cell r="AA295">
            <v>-69.03</v>
          </cell>
          <cell r="AC295">
            <v>-260008837.87</v>
          </cell>
          <cell r="AD295">
            <v>-324487309.62</v>
          </cell>
          <cell r="AE295">
            <v>-972185.61</v>
          </cell>
          <cell r="AF295">
            <v>-511926874.92000002</v>
          </cell>
          <cell r="AG295">
            <v>132568695.59999999</v>
          </cell>
          <cell r="AH295">
            <v>-1339384.82</v>
          </cell>
          <cell r="AI295">
            <v>0</v>
          </cell>
          <cell r="AJ295">
            <v>0</v>
          </cell>
          <cell r="AK295">
            <v>871625</v>
          </cell>
          <cell r="AL295">
            <v>984.37</v>
          </cell>
          <cell r="AM295">
            <v>0</v>
          </cell>
          <cell r="AN295">
            <v>886653.54</v>
          </cell>
          <cell r="AO295">
            <v>-5472.51</v>
          </cell>
          <cell r="AP295">
            <v>-1780710.17</v>
          </cell>
          <cell r="AQ295">
            <v>-34136.71</v>
          </cell>
          <cell r="AR295">
            <v>0</v>
          </cell>
          <cell r="AS295">
            <v>-68833831.109999999</v>
          </cell>
          <cell r="AT295">
            <v>-3915823.13</v>
          </cell>
          <cell r="AU295">
            <v>0</v>
          </cell>
          <cell r="AV295">
            <v>-609842720.78999996</v>
          </cell>
          <cell r="AW295">
            <v>-8229164174.3599997</v>
          </cell>
          <cell r="AX295">
            <v>-138818.38</v>
          </cell>
          <cell r="AY295">
            <v>-324913.96000000002</v>
          </cell>
          <cell r="AZ295">
            <v>0</v>
          </cell>
          <cell r="BB295">
            <v>28477.19</v>
          </cell>
          <cell r="BC295">
            <v>-57387.94</v>
          </cell>
          <cell r="BD295">
            <v>-283928.23</v>
          </cell>
          <cell r="BE295">
            <v>-1062301.96</v>
          </cell>
          <cell r="BF295">
            <v>-139234.1</v>
          </cell>
          <cell r="BG295">
            <v>7394344.71</v>
          </cell>
          <cell r="BK295">
            <v>-8366.2800000000007</v>
          </cell>
          <cell r="BL295">
            <v>347607.06</v>
          </cell>
          <cell r="BM295">
            <v>-73015.350000000006</v>
          </cell>
          <cell r="BN295">
            <v>0</v>
          </cell>
          <cell r="BO295">
            <v>200072.27</v>
          </cell>
          <cell r="BZ295">
            <v>-66114431.300000004</v>
          </cell>
          <cell r="CA295">
            <v>-692971926.92999995</v>
          </cell>
          <cell r="CB295">
            <v>-8990132079.9699993</v>
          </cell>
          <cell r="CC295">
            <v>-2839.56</v>
          </cell>
          <cell r="CD295">
            <v>-87073155.050273448</v>
          </cell>
          <cell r="CE295">
            <v>-120536146.89</v>
          </cell>
          <cell r="CF295">
            <v>-8990132079.9699993</v>
          </cell>
          <cell r="CG295">
            <v>-760967905.60999966</v>
          </cell>
          <cell r="CH295">
            <v>0</v>
          </cell>
          <cell r="CI295">
            <v>29408382.320000008</v>
          </cell>
          <cell r="CJ295">
            <v>132568695.59999999</v>
          </cell>
          <cell r="CK295">
            <v>-507818765.67000002</v>
          </cell>
          <cell r="CL295">
            <v>-507818765.67000002</v>
          </cell>
        </row>
        <row r="296">
          <cell r="B296" t="str">
            <v>BIE03</v>
          </cell>
          <cell r="C296">
            <v>-24628157.609999999</v>
          </cell>
          <cell r="E296">
            <v>-3565600.1</v>
          </cell>
          <cell r="F296">
            <v>179481.59</v>
          </cell>
          <cell r="G296">
            <v>2312.0500000000002</v>
          </cell>
          <cell r="H296">
            <v>-156833.28</v>
          </cell>
          <cell r="I296">
            <v>215649.63</v>
          </cell>
          <cell r="J296">
            <v>1610.01</v>
          </cell>
          <cell r="K296">
            <v>0</v>
          </cell>
          <cell r="L296">
            <v>56848026.369999997</v>
          </cell>
          <cell r="M296">
            <v>710619.17</v>
          </cell>
          <cell r="N296">
            <v>3912808.33</v>
          </cell>
          <cell r="O296">
            <v>0.01</v>
          </cell>
          <cell r="P296">
            <v>-8535092.6799999997</v>
          </cell>
          <cell r="Q296">
            <v>0</v>
          </cell>
          <cell r="R296">
            <v>0</v>
          </cell>
          <cell r="S296">
            <v>-10227037.199999999</v>
          </cell>
          <cell r="T296">
            <v>-165000</v>
          </cell>
          <cell r="U296">
            <v>-1421238.33</v>
          </cell>
          <cell r="V296">
            <v>-15600053.289999999</v>
          </cell>
          <cell r="W296">
            <v>-4477590.3499999996</v>
          </cell>
          <cell r="X296">
            <v>0.13</v>
          </cell>
          <cell r="Y296">
            <v>357883.39</v>
          </cell>
          <cell r="Z296">
            <v>148077492.36000001</v>
          </cell>
          <cell r="AA296">
            <v>69.03</v>
          </cell>
          <cell r="AC296">
            <v>-173560682.88999999</v>
          </cell>
          <cell r="AD296">
            <v>-252998258.44</v>
          </cell>
          <cell r="AE296">
            <v>-12537956.119999999</v>
          </cell>
          <cell r="AF296">
            <v>1574.78</v>
          </cell>
          <cell r="AG296">
            <v>83887.45</v>
          </cell>
          <cell r="AH296">
            <v>-7701937.3099999996</v>
          </cell>
          <cell r="AI296">
            <v>-4578037.1399999997</v>
          </cell>
          <cell r="AJ296">
            <v>-18212417.460000001</v>
          </cell>
          <cell r="AK296">
            <v>0</v>
          </cell>
          <cell r="AL296">
            <v>-6342446</v>
          </cell>
          <cell r="AM296">
            <v>0</v>
          </cell>
          <cell r="AN296">
            <v>23802116.280000001</v>
          </cell>
          <cell r="AO296">
            <v>-431945.28</v>
          </cell>
          <cell r="AP296">
            <v>2809.18</v>
          </cell>
          <cell r="AQ296">
            <v>163960</v>
          </cell>
          <cell r="AR296">
            <v>-28126647.82</v>
          </cell>
          <cell r="AS296">
            <v>-569290.35</v>
          </cell>
          <cell r="AT296">
            <v>-11912927.9</v>
          </cell>
          <cell r="AU296">
            <v>-128024310</v>
          </cell>
          <cell r="AV296">
            <v>-21495990.579999998</v>
          </cell>
          <cell r="AW296">
            <v>-1157724433.8800001</v>
          </cell>
          <cell r="AX296">
            <v>0</v>
          </cell>
          <cell r="AY296">
            <v>956241.47</v>
          </cell>
          <cell r="AZ296">
            <v>-3872461.45</v>
          </cell>
          <cell r="BA296">
            <v>1534471019.0599999</v>
          </cell>
          <cell r="BB296">
            <v>39072989</v>
          </cell>
          <cell r="BC296">
            <v>-399544.6</v>
          </cell>
          <cell r="BD296">
            <v>-16000</v>
          </cell>
          <cell r="BE296">
            <v>-1145381.72</v>
          </cell>
          <cell r="BF296">
            <v>-5820728.8200000003</v>
          </cell>
          <cell r="BG296">
            <v>-253785.1</v>
          </cell>
          <cell r="BH296">
            <v>-7507106</v>
          </cell>
          <cell r="BI296">
            <v>-3462404.9</v>
          </cell>
          <cell r="BJ296">
            <v>-2987443.44</v>
          </cell>
          <cell r="BK296">
            <v>-39182.839999999997</v>
          </cell>
          <cell r="BL296">
            <v>-143843.20000000001</v>
          </cell>
          <cell r="BM296">
            <v>-117391.58</v>
          </cell>
          <cell r="BN296">
            <v>5195737.07</v>
          </cell>
          <cell r="BO296">
            <v>-200</v>
          </cell>
          <cell r="BP296">
            <v>689.22</v>
          </cell>
          <cell r="BQ296">
            <v>0</v>
          </cell>
          <cell r="BS296">
            <v>618980.81000000006</v>
          </cell>
          <cell r="BZ296">
            <v>-69427039.99000001</v>
          </cell>
          <cell r="CA296">
            <v>-21495990.579999998</v>
          </cell>
          <cell r="CB296">
            <v>-1285748743.8800001</v>
          </cell>
          <cell r="CD296">
            <v>-119875971.60000001</v>
          </cell>
          <cell r="CF296">
            <v>-1285748743.8800001</v>
          </cell>
          <cell r="CG296">
            <v>-128024310</v>
          </cell>
          <cell r="CH296">
            <v>0</v>
          </cell>
          <cell r="CI296">
            <v>1640899338.29</v>
          </cell>
          <cell r="CJ296">
            <v>148077492.36000001</v>
          </cell>
          <cell r="CK296">
            <v>1573709542.8499999</v>
          </cell>
          <cell r="CL296">
            <v>39238523.789999962</v>
          </cell>
        </row>
        <row r="297">
          <cell r="B297" t="str">
            <v>BIE05</v>
          </cell>
          <cell r="C297">
            <v>28000</v>
          </cell>
          <cell r="E297">
            <v>-1880672.19</v>
          </cell>
          <cell r="F297">
            <v>10775911.869999999</v>
          </cell>
          <cell r="G297">
            <v>-3923897562.5799999</v>
          </cell>
          <cell r="L297">
            <v>4322020.41</v>
          </cell>
          <cell r="M297">
            <v>37784753.600000001</v>
          </cell>
          <cell r="N297">
            <v>-13959944.82</v>
          </cell>
          <cell r="O297">
            <v>-23342.47</v>
          </cell>
          <cell r="P297">
            <v>0</v>
          </cell>
          <cell r="Q297">
            <v>0</v>
          </cell>
          <cell r="R297">
            <v>344658.11</v>
          </cell>
          <cell r="S297">
            <v>0</v>
          </cell>
          <cell r="T297">
            <v>-39</v>
          </cell>
          <cell r="U297">
            <v>46684.91</v>
          </cell>
          <cell r="V297">
            <v>0</v>
          </cell>
          <cell r="W297">
            <v>39</v>
          </cell>
          <cell r="X297">
            <v>47344529.390000001</v>
          </cell>
          <cell r="Y297">
            <v>-108883.46</v>
          </cell>
          <cell r="Z297">
            <v>108883.46</v>
          </cell>
          <cell r="AD297">
            <v>-350281335.47000003</v>
          </cell>
          <cell r="AE297">
            <v>-73006992.519999996</v>
          </cell>
          <cell r="AF297">
            <v>5000</v>
          </cell>
          <cell r="AG297">
            <v>0</v>
          </cell>
          <cell r="AH297">
            <v>0</v>
          </cell>
          <cell r="AI297">
            <v>-3121488187.7600002</v>
          </cell>
          <cell r="AJ297">
            <v>0</v>
          </cell>
          <cell r="AK297">
            <v>0</v>
          </cell>
          <cell r="AL297">
            <v>-200</v>
          </cell>
          <cell r="AM297">
            <v>-430.92</v>
          </cell>
          <cell r="AN297">
            <v>1565021.73</v>
          </cell>
          <cell r="AO297">
            <v>-11035806.25</v>
          </cell>
          <cell r="AP297">
            <v>-775015.17</v>
          </cell>
          <cell r="AQ297">
            <v>-684490.99</v>
          </cell>
          <cell r="AR297">
            <v>4234.08</v>
          </cell>
          <cell r="AS297">
            <v>354200</v>
          </cell>
          <cell r="AT297">
            <v>0</v>
          </cell>
          <cell r="AU297">
            <v>-707881.01</v>
          </cell>
          <cell r="AV297">
            <v>93135.05</v>
          </cell>
          <cell r="AW297">
            <v>-672856103.03999996</v>
          </cell>
          <cell r="AX297">
            <v>0</v>
          </cell>
          <cell r="AY297">
            <v>-1317664.1000000001</v>
          </cell>
          <cell r="AZ297">
            <v>18865475.100000001</v>
          </cell>
          <cell r="BA297">
            <v>15845.26</v>
          </cell>
          <cell r="BB297">
            <v>-268411454</v>
          </cell>
          <cell r="BC297">
            <v>-11328433.27</v>
          </cell>
          <cell r="BE297">
            <v>-1099063.72</v>
          </cell>
          <cell r="BF297">
            <v>-139234.1</v>
          </cell>
          <cell r="BG297">
            <v>563331.41</v>
          </cell>
          <cell r="BH297">
            <v>38730687.140000001</v>
          </cell>
          <cell r="BI297">
            <v>0</v>
          </cell>
          <cell r="BM297">
            <v>-73015.350000000006</v>
          </cell>
          <cell r="BN297">
            <v>0</v>
          </cell>
          <cell r="BO297">
            <v>50</v>
          </cell>
          <cell r="BQ297">
            <v>8515.99</v>
          </cell>
          <cell r="BR297">
            <v>35886.199999999997</v>
          </cell>
          <cell r="BZ297">
            <v>-279578.48</v>
          </cell>
          <cell r="CA297">
            <v>-45632154.5</v>
          </cell>
          <cell r="CB297">
            <v>-764225059.17999995</v>
          </cell>
          <cell r="CC297">
            <v>-2762.19</v>
          </cell>
          <cell r="CD297">
            <v>-809671534.07000029</v>
          </cell>
          <cell r="CF297">
            <v>-764225059.17999995</v>
          </cell>
          <cell r="CG297">
            <v>-91368956.139999986</v>
          </cell>
          <cell r="CH297">
            <v>0</v>
          </cell>
          <cell r="CI297">
            <v>1266767.49</v>
          </cell>
          <cell r="CJ297">
            <v>0</v>
          </cell>
          <cell r="CK297">
            <v>877190.24</v>
          </cell>
          <cell r="CL297">
            <v>861344.98</v>
          </cell>
        </row>
        <row r="298">
          <cell r="B298" t="str">
            <v>BIG01</v>
          </cell>
          <cell r="C298">
            <v>-32358567.969999999</v>
          </cell>
          <cell r="E298">
            <v>-872064.12</v>
          </cell>
          <cell r="F298">
            <v>-42687.23</v>
          </cell>
          <cell r="G298">
            <v>0</v>
          </cell>
          <cell r="I298">
            <v>-1756307.45</v>
          </cell>
          <cell r="J298">
            <v>-4233896.57</v>
          </cell>
          <cell r="K298">
            <v>0</v>
          </cell>
          <cell r="L298">
            <v>-28008063.600000001</v>
          </cell>
          <cell r="M298">
            <v>0</v>
          </cell>
          <cell r="N298">
            <v>327450.87</v>
          </cell>
          <cell r="O298">
            <v>-17375683.530000001</v>
          </cell>
          <cell r="P298">
            <v>-8335.34</v>
          </cell>
          <cell r="Q298">
            <v>-7901.48</v>
          </cell>
          <cell r="R298">
            <v>-135443.6</v>
          </cell>
          <cell r="S298">
            <v>3411349.05</v>
          </cell>
          <cell r="T298">
            <v>-654901.81000000006</v>
          </cell>
          <cell r="U298">
            <v>-593529.52</v>
          </cell>
          <cell r="V298">
            <v>-1516364424.4100001</v>
          </cell>
          <cell r="W298">
            <v>-1176115.52</v>
          </cell>
          <cell r="X298">
            <v>-759427140.99000001</v>
          </cell>
          <cell r="Y298">
            <v>-13517633.449999999</v>
          </cell>
          <cell r="Z298">
            <v>14000199.51</v>
          </cell>
          <cell r="AA298">
            <v>-151859.69</v>
          </cell>
          <cell r="AB298">
            <v>-3120231.05</v>
          </cell>
          <cell r="AD298">
            <v>-29353324</v>
          </cell>
          <cell r="AE298">
            <v>41754719.700000003</v>
          </cell>
          <cell r="AF298">
            <v>1588603.55</v>
          </cell>
          <cell r="AG298">
            <v>1690632081.8699999</v>
          </cell>
          <cell r="AH298">
            <v>27070.7</v>
          </cell>
          <cell r="AI298">
            <v>15802.98</v>
          </cell>
          <cell r="AJ298">
            <v>23186.13</v>
          </cell>
          <cell r="AK298">
            <v>1129070.29</v>
          </cell>
          <cell r="AL298">
            <v>519852.11</v>
          </cell>
          <cell r="AM298">
            <v>-181343.56</v>
          </cell>
          <cell r="AN298">
            <v>2334214.13</v>
          </cell>
          <cell r="AO298">
            <v>-1062000</v>
          </cell>
          <cell r="AP298">
            <v>-6951719.4500000002</v>
          </cell>
          <cell r="AQ298">
            <v>0</v>
          </cell>
          <cell r="AR298">
            <v>2488321.1800000002</v>
          </cell>
          <cell r="AS298">
            <v>-783724.01</v>
          </cell>
          <cell r="AT298">
            <v>609713.77</v>
          </cell>
          <cell r="AU298">
            <v>70306.86</v>
          </cell>
          <cell r="AV298">
            <v>204966</v>
          </cell>
          <cell r="AW298">
            <v>-203948</v>
          </cell>
          <cell r="AX298">
            <v>3678816.08</v>
          </cell>
          <cell r="AY298">
            <v>1728.56</v>
          </cell>
          <cell r="AZ298">
            <v>159942.28</v>
          </cell>
          <cell r="BA298">
            <v>-123226792</v>
          </cell>
          <cell r="BB298">
            <v>-165645316</v>
          </cell>
          <cell r="BC298">
            <v>-7985193.3200000003</v>
          </cell>
          <cell r="BD298">
            <v>-56122905.75</v>
          </cell>
          <cell r="BE298">
            <v>-14700000</v>
          </cell>
          <cell r="BF298">
            <v>-17562283.539999999</v>
          </cell>
          <cell r="BG298">
            <v>-22177</v>
          </cell>
          <cell r="BH298">
            <v>-4943690.8899999997</v>
          </cell>
          <cell r="BI298">
            <v>0</v>
          </cell>
          <cell r="BJ298">
            <v>-3497837.47</v>
          </cell>
          <cell r="BK298">
            <v>-7332563.9299999997</v>
          </cell>
          <cell r="BL298">
            <v>-4602489.58</v>
          </cell>
          <cell r="BM298">
            <v>-3667677.6</v>
          </cell>
          <cell r="BN298">
            <v>20086765.609999999</v>
          </cell>
          <cell r="BO298">
            <v>-1113912.6399999999</v>
          </cell>
          <cell r="BP298">
            <v>-416000.1</v>
          </cell>
          <cell r="BQ298">
            <v>0</v>
          </cell>
          <cell r="BR298">
            <v>-27775112.129999999</v>
          </cell>
          <cell r="BW298">
            <v>65498</v>
          </cell>
          <cell r="BZ298">
            <v>-333350919.88</v>
          </cell>
          <cell r="CA298">
            <v>-159003525.72</v>
          </cell>
          <cell r="CB298">
            <v>289837</v>
          </cell>
          <cell r="CD298">
            <v>7734866.1900000004</v>
          </cell>
          <cell r="CF298">
            <v>-22001518.350000001</v>
          </cell>
          <cell r="CG298">
            <v>796.13</v>
          </cell>
          <cell r="CH298">
            <v>0</v>
          </cell>
          <cell r="CI298">
            <v>1588603.55</v>
          </cell>
          <cell r="CJ298">
            <v>-6077658.5400002003</v>
          </cell>
          <cell r="CK298">
            <v>1588603.55</v>
          </cell>
          <cell r="CL298">
            <v>1588603.55</v>
          </cell>
        </row>
        <row r="299">
          <cell r="B299" t="str">
            <v>BMA01</v>
          </cell>
          <cell r="C299">
            <v>-49698747.530000001</v>
          </cell>
          <cell r="E299">
            <v>-162034.79999999999</v>
          </cell>
          <cell r="F299">
            <v>-16425709.029999999</v>
          </cell>
          <cell r="G299">
            <v>3999998492.1199999</v>
          </cell>
          <cell r="I299">
            <v>-1765489.36</v>
          </cell>
          <cell r="J299">
            <v>-3520786.57</v>
          </cell>
          <cell r="K299">
            <v>-27775112</v>
          </cell>
          <cell r="L299">
            <v>-20446632.600000001</v>
          </cell>
          <cell r="M299">
            <v>588057.53</v>
          </cell>
          <cell r="N299">
            <v>-65422000</v>
          </cell>
          <cell r="O299">
            <v>8280499.3399999999</v>
          </cell>
          <cell r="P299">
            <v>-910847.01</v>
          </cell>
          <cell r="Q299">
            <v>-225904448.75</v>
          </cell>
          <cell r="S299">
            <v>-446415.72</v>
          </cell>
          <cell r="T299">
            <v>1459.25</v>
          </cell>
          <cell r="U299">
            <v>-39</v>
          </cell>
          <cell r="V299">
            <v>-9052975.7699999996</v>
          </cell>
          <cell r="W299">
            <v>-1176115.52</v>
          </cell>
          <cell r="X299">
            <v>-681718478.20000005</v>
          </cell>
          <cell r="Y299">
            <v>-0.01</v>
          </cell>
          <cell r="Z299">
            <v>-672131.05</v>
          </cell>
          <cell r="AA299">
            <v>-151859.69</v>
          </cell>
          <cell r="AB299">
            <v>-3120231.05</v>
          </cell>
          <cell r="AD299">
            <v>-28408273</v>
          </cell>
          <cell r="AE299">
            <v>71433710.349999994</v>
          </cell>
          <cell r="AF299">
            <v>7311119.9699999997</v>
          </cell>
          <cell r="AG299">
            <v>-3999998492.1199999</v>
          </cell>
          <cell r="AH299">
            <v>12148.68</v>
          </cell>
          <cell r="AI299">
            <v>0</v>
          </cell>
          <cell r="AJ299">
            <v>-139281.26</v>
          </cell>
          <cell r="AK299">
            <v>857638.02</v>
          </cell>
          <cell r="AL299">
            <v>-98829668.829999998</v>
          </cell>
          <cell r="AM299">
            <v>1013331.91</v>
          </cell>
          <cell r="AN299">
            <v>575009.07999999996</v>
          </cell>
          <cell r="AO299">
            <v>-13055240.76</v>
          </cell>
          <cell r="AP299">
            <v>-319163.62</v>
          </cell>
          <cell r="AQ299">
            <v>-4647817.3</v>
          </cell>
          <cell r="AR299">
            <v>-48449.120000000003</v>
          </cell>
          <cell r="AS299">
            <v>46021.93</v>
          </cell>
          <cell r="AT299">
            <v>-4568376.28</v>
          </cell>
          <cell r="AU299">
            <v>-100403870.64</v>
          </cell>
          <cell r="AV299">
            <v>-3722662.56</v>
          </cell>
          <cell r="AW299">
            <v>-57654713.280000001</v>
          </cell>
          <cell r="AX299">
            <v>-55587.43</v>
          </cell>
          <cell r="AY299">
            <v>-0.35</v>
          </cell>
          <cell r="AZ299">
            <v>-3509502</v>
          </cell>
          <cell r="BA299">
            <v>-2591673</v>
          </cell>
          <cell r="BD299">
            <v>-64105896.490000002</v>
          </cell>
          <cell r="BE299">
            <v>-1029004.75</v>
          </cell>
          <cell r="BF299">
            <v>-22732040.57</v>
          </cell>
          <cell r="BG299">
            <v>-154920.42000000001</v>
          </cell>
          <cell r="BH299">
            <v>-7322273.8200000003</v>
          </cell>
          <cell r="BI299">
            <v>-7523690.5599999996</v>
          </cell>
          <cell r="BJ299">
            <v>1742958.78</v>
          </cell>
          <cell r="BK299">
            <v>-6769868.9299999997</v>
          </cell>
          <cell r="BL299">
            <v>-5850465.4800000004</v>
          </cell>
          <cell r="BM299">
            <v>-4443176.43</v>
          </cell>
          <cell r="BN299">
            <v>12166718.710000001</v>
          </cell>
          <cell r="BO299">
            <v>-516102.54</v>
          </cell>
          <cell r="BP299">
            <v>-5174406.21</v>
          </cell>
          <cell r="BQ299">
            <v>-964627.09</v>
          </cell>
          <cell r="BR299">
            <v>-27775112.129999999</v>
          </cell>
          <cell r="BW299">
            <v>65498</v>
          </cell>
          <cell r="BZ299">
            <v>-4568376.28</v>
          </cell>
          <cell r="CA299">
            <v>-159003525.72</v>
          </cell>
          <cell r="CB299">
            <v>289837</v>
          </cell>
          <cell r="CC299">
            <v>-3022.64</v>
          </cell>
          <cell r="CD299">
            <v>-1474700.44</v>
          </cell>
          <cell r="CF299">
            <v>-57654713.280000001</v>
          </cell>
          <cell r="CG299">
            <v>796.13</v>
          </cell>
          <cell r="CH299">
            <v>0</v>
          </cell>
          <cell r="CI299">
            <v>-21786883</v>
          </cell>
          <cell r="CJ299">
            <v>0</v>
          </cell>
          <cell r="CK299">
            <v>0</v>
          </cell>
          <cell r="CL299">
            <v>0</v>
          </cell>
        </row>
        <row r="300">
          <cell r="B300" t="str">
            <v>BMB01</v>
          </cell>
          <cell r="C300">
            <v>-32358567.969999999</v>
          </cell>
          <cell r="E300">
            <v>-1546825.6</v>
          </cell>
          <cell r="F300">
            <v>349062.35</v>
          </cell>
          <cell r="G300">
            <v>49740.02</v>
          </cell>
          <cell r="H300">
            <v>43267.06</v>
          </cell>
          <cell r="I300">
            <v>-1756307.45</v>
          </cell>
          <cell r="J300">
            <v>-4233896.57</v>
          </cell>
          <cell r="K300">
            <v>0</v>
          </cell>
          <cell r="L300">
            <v>-28008063.600000001</v>
          </cell>
          <cell r="M300">
            <v>-100</v>
          </cell>
          <cell r="N300">
            <v>0.05</v>
          </cell>
          <cell r="O300">
            <v>-85774904.349999994</v>
          </cell>
          <cell r="P300">
            <v>-215310.31</v>
          </cell>
          <cell r="Q300">
            <v>66483.87</v>
          </cell>
          <cell r="R300">
            <v>351537.06</v>
          </cell>
          <cell r="S300">
            <v>2446759.4300000002</v>
          </cell>
          <cell r="T300">
            <v>0</v>
          </cell>
          <cell r="U300">
            <v>-1230244.82</v>
          </cell>
          <cell r="V300">
            <v>430665.68</v>
          </cell>
          <cell r="W300">
            <v>-2000</v>
          </cell>
          <cell r="X300">
            <v>-759427140.99000001</v>
          </cell>
          <cell r="Y300">
            <v>853735.35</v>
          </cell>
          <cell r="Z300">
            <v>-1320128.8700000001</v>
          </cell>
          <cell r="AA300">
            <v>-151859.69</v>
          </cell>
          <cell r="AB300">
            <v>-3120231.05</v>
          </cell>
          <cell r="AC300">
            <v>77</v>
          </cell>
          <cell r="AD300">
            <v>-29353324</v>
          </cell>
          <cell r="AE300">
            <v>41754719.700000003</v>
          </cell>
          <cell r="AF300">
            <v>-4398920000.3400002</v>
          </cell>
          <cell r="AG300">
            <v>24060923.690000001</v>
          </cell>
          <cell r="AH300">
            <v>11323481.970000001</v>
          </cell>
          <cell r="AI300">
            <v>-132967.71</v>
          </cell>
          <cell r="AJ300">
            <v>0</v>
          </cell>
          <cell r="AK300">
            <v>152704.49</v>
          </cell>
          <cell r="AL300">
            <v>-11862.63</v>
          </cell>
          <cell r="AM300">
            <v>-105962.69</v>
          </cell>
          <cell r="AN300">
            <v>-1824481.38</v>
          </cell>
          <cell r="AP300">
            <v>-6409045.4699999997</v>
          </cell>
          <cell r="AQ300">
            <v>316312.7</v>
          </cell>
          <cell r="AR300">
            <v>-1046808.12</v>
          </cell>
          <cell r="AS300">
            <v>15000</v>
          </cell>
          <cell r="AT300">
            <v>0</v>
          </cell>
          <cell r="AU300">
            <v>204165</v>
          </cell>
          <cell r="AV300">
            <v>356307.83</v>
          </cell>
          <cell r="AW300">
            <v>490579.67</v>
          </cell>
          <cell r="AX300">
            <v>-12634273.970000001</v>
          </cell>
          <cell r="AY300">
            <v>-29455753.239999998</v>
          </cell>
          <cell r="AZ300">
            <v>0</v>
          </cell>
          <cell r="BA300">
            <v>66479.44</v>
          </cell>
          <cell r="BB300">
            <v>2785211</v>
          </cell>
          <cell r="BC300">
            <v>-325701.27</v>
          </cell>
          <cell r="BD300">
            <v>-12552459.34</v>
          </cell>
          <cell r="BE300">
            <v>100</v>
          </cell>
          <cell r="BF300">
            <v>-17562283.539999999</v>
          </cell>
          <cell r="BG300">
            <v>130718.53</v>
          </cell>
          <cell r="BH300">
            <v>-656285.14</v>
          </cell>
          <cell r="BI300">
            <v>-7404448.1399999997</v>
          </cell>
          <cell r="BJ300">
            <v>1745381.78</v>
          </cell>
          <cell r="BK300">
            <v>2301967.34</v>
          </cell>
          <cell r="BL300">
            <v>2181576.3199999998</v>
          </cell>
          <cell r="BM300">
            <v>5761926.3300000001</v>
          </cell>
          <cell r="BN300">
            <v>937560.23</v>
          </cell>
          <cell r="BO300">
            <v>16004980.26</v>
          </cell>
          <cell r="BP300">
            <v>204.49</v>
          </cell>
          <cell r="BQ300">
            <v>884258.33</v>
          </cell>
          <cell r="BR300">
            <v>-27775112.129999999</v>
          </cell>
          <cell r="BW300">
            <v>65498</v>
          </cell>
          <cell r="BZ300">
            <v>-1226571610.1900001</v>
          </cell>
          <cell r="CA300">
            <v>-159003525.72</v>
          </cell>
          <cell r="CB300">
            <v>289837</v>
          </cell>
          <cell r="CD300">
            <v>-81982843.299999997</v>
          </cell>
          <cell r="CF300">
            <v>-248776872.34999999</v>
          </cell>
          <cell r="CG300">
            <v>796.13</v>
          </cell>
          <cell r="CH300">
            <v>203.87</v>
          </cell>
          <cell r="CI300">
            <v>-399996.75</v>
          </cell>
          <cell r="CJ300">
            <v>54281839.709999993</v>
          </cell>
          <cell r="CK300">
            <v>0</v>
          </cell>
          <cell r="CL300">
            <v>0</v>
          </cell>
        </row>
        <row r="301">
          <cell r="B301" t="str">
            <v>BMC01</v>
          </cell>
          <cell r="C301">
            <v>11196244.199999999</v>
          </cell>
          <cell r="E301">
            <v>-140</v>
          </cell>
          <cell r="F301">
            <v>31939083.199999999</v>
          </cell>
          <cell r="G301">
            <v>450079.13</v>
          </cell>
          <cell r="I301">
            <v>0</v>
          </cell>
          <cell r="J301">
            <v>0</v>
          </cell>
          <cell r="K301">
            <v>-27775112</v>
          </cell>
          <cell r="L301">
            <v>11657902.720000001</v>
          </cell>
          <cell r="M301">
            <v>-1960252.84</v>
          </cell>
          <cell r="N301">
            <v>-28038000</v>
          </cell>
          <cell r="O301">
            <v>591354.86</v>
          </cell>
          <cell r="P301">
            <v>-5088043.41</v>
          </cell>
          <cell r="Q301">
            <v>-190128808.33000001</v>
          </cell>
          <cell r="R301">
            <v>-21347559.32</v>
          </cell>
          <cell r="S301">
            <v>-23104.47</v>
          </cell>
          <cell r="T301">
            <v>-9600.0400000000009</v>
          </cell>
          <cell r="U301">
            <v>-1182709.73</v>
          </cell>
          <cell r="V301">
            <v>10176086.859999999</v>
          </cell>
          <cell r="W301">
            <v>3787551.72</v>
          </cell>
          <cell r="X301">
            <v>-175590817.34999999</v>
          </cell>
          <cell r="Y301">
            <v>126643853.68000001</v>
          </cell>
          <cell r="Z301">
            <v>0</v>
          </cell>
          <cell r="AA301">
            <v>0</v>
          </cell>
          <cell r="AB301">
            <v>0</v>
          </cell>
          <cell r="AD301">
            <v>0</v>
          </cell>
          <cell r="AE301">
            <v>0</v>
          </cell>
          <cell r="AF301">
            <v>-4570575371.5799999</v>
          </cell>
          <cell r="AG301">
            <v>-329718835.07999998</v>
          </cell>
          <cell r="AH301">
            <v>-690095.99</v>
          </cell>
          <cell r="AI301">
            <v>0</v>
          </cell>
          <cell r="AJ301">
            <v>229350.45</v>
          </cell>
          <cell r="AK301">
            <v>-436293.26</v>
          </cell>
          <cell r="AL301">
            <v>169843.02</v>
          </cell>
          <cell r="AM301">
            <v>-184839.65</v>
          </cell>
          <cell r="AN301">
            <v>-2294001.0499999998</v>
          </cell>
          <cell r="AR301">
            <v>-115748043.16</v>
          </cell>
          <cell r="AS301">
            <v>-559467707.47000003</v>
          </cell>
          <cell r="AT301">
            <v>-8782639.1199999992</v>
          </cell>
          <cell r="AU301">
            <v>-1440.3</v>
          </cell>
          <cell r="AV301">
            <v>-445133013.17000002</v>
          </cell>
          <cell r="AW301">
            <v>168143.89</v>
          </cell>
          <cell r="AX301">
            <v>-138818.38</v>
          </cell>
          <cell r="AY301">
            <v>6415.58</v>
          </cell>
          <cell r="AZ301">
            <v>636622.91</v>
          </cell>
          <cell r="BB301">
            <v>-327617246.63999999</v>
          </cell>
          <cell r="BC301">
            <v>-70000000</v>
          </cell>
          <cell r="BD301">
            <v>6090933.0499999998</v>
          </cell>
          <cell r="BF301">
            <v>3127573.49</v>
          </cell>
          <cell r="BG301">
            <v>9018384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201126.43</v>
          </cell>
          <cell r="BQ301">
            <v>0</v>
          </cell>
          <cell r="BR301">
            <v>0</v>
          </cell>
          <cell r="BW301">
            <v>0</v>
          </cell>
          <cell r="BZ301">
            <v>-161711443.44</v>
          </cell>
          <cell r="CA301">
            <v>0</v>
          </cell>
          <cell r="CB301">
            <v>0</v>
          </cell>
          <cell r="CD301">
            <v>0</v>
          </cell>
          <cell r="CF301">
            <v>-4015419.24</v>
          </cell>
          <cell r="CG301">
            <v>0</v>
          </cell>
          <cell r="CH301">
            <v>0</v>
          </cell>
          <cell r="CI301">
            <v>-1378773860.45</v>
          </cell>
          <cell r="CJ301">
            <v>134778173.17000002</v>
          </cell>
          <cell r="CK301">
            <v>0</v>
          </cell>
          <cell r="CL301">
            <v>0</v>
          </cell>
        </row>
        <row r="302">
          <cell r="B302" t="str">
            <v>BMC02</v>
          </cell>
          <cell r="C302">
            <v>7997203.2000000002</v>
          </cell>
          <cell r="E302">
            <v>-1928825.6</v>
          </cell>
          <cell r="F302">
            <v>1343200</v>
          </cell>
          <cell r="G302">
            <v>-3924320524.9899998</v>
          </cell>
          <cell r="H302">
            <v>43267.06</v>
          </cell>
          <cell r="I302">
            <v>-156833.28</v>
          </cell>
          <cell r="J302">
            <v>217247.8</v>
          </cell>
          <cell r="K302">
            <v>4811751</v>
          </cell>
          <cell r="L302">
            <v>25537025.719999999</v>
          </cell>
          <cell r="M302">
            <v>56848026.369999997</v>
          </cell>
          <cell r="N302">
            <v>-27103400</v>
          </cell>
          <cell r="O302">
            <v>2278156.25</v>
          </cell>
          <cell r="P302">
            <v>0.01</v>
          </cell>
          <cell r="Q302">
            <v>-195714761.47</v>
          </cell>
          <cell r="R302">
            <v>0</v>
          </cell>
          <cell r="S302">
            <v>259417.38</v>
          </cell>
          <cell r="T302">
            <v>0</v>
          </cell>
          <cell r="U302">
            <v>-4556312.37</v>
          </cell>
          <cell r="V302">
            <v>-798908462.5</v>
          </cell>
          <cell r="W302">
            <v>4757498.5999999996</v>
          </cell>
          <cell r="X302">
            <v>-434983006.56999999</v>
          </cell>
          <cell r="Y302">
            <v>0.13</v>
          </cell>
          <cell r="Z302">
            <v>109201</v>
          </cell>
          <cell r="AA302">
            <v>69.03</v>
          </cell>
          <cell r="AC302">
            <v>960251.96</v>
          </cell>
          <cell r="AD302">
            <v>-280169607.36000001</v>
          </cell>
          <cell r="AE302">
            <v>-395859309.5</v>
          </cell>
          <cell r="AF302">
            <v>-4398920000.3400002</v>
          </cell>
          <cell r="AG302">
            <v>0</v>
          </cell>
          <cell r="AH302">
            <v>-11811428.029999999</v>
          </cell>
          <cell r="AI302">
            <v>-23709622.609999999</v>
          </cell>
          <cell r="AJ302">
            <v>-27819937.969999999</v>
          </cell>
          <cell r="AK302">
            <v>-48741874.869999997</v>
          </cell>
          <cell r="AL302">
            <v>0</v>
          </cell>
          <cell r="AM302">
            <v>-59761357.109999999</v>
          </cell>
          <cell r="AP302">
            <v>-34409.51</v>
          </cell>
          <cell r="AQ302">
            <v>-47710265.289999999</v>
          </cell>
          <cell r="AR302">
            <v>163960</v>
          </cell>
          <cell r="AS302">
            <v>-406639830.25</v>
          </cell>
          <cell r="AT302">
            <v>-445245280.13</v>
          </cell>
          <cell r="AU302">
            <v>-6825777413.5500002</v>
          </cell>
          <cell r="AV302">
            <v>-407456881.33999997</v>
          </cell>
          <cell r="AW302">
            <v>8063044092.5799999</v>
          </cell>
          <cell r="AX302">
            <v>0</v>
          </cell>
          <cell r="AY302">
            <v>-23005741.010000002</v>
          </cell>
          <cell r="AZ302">
            <v>-167893.16</v>
          </cell>
          <cell r="BA302">
            <v>1283926982.3699999</v>
          </cell>
          <cell r="BB302">
            <v>-4622026</v>
          </cell>
          <cell r="BC302">
            <v>-685615.99</v>
          </cell>
          <cell r="BD302">
            <v>-16000</v>
          </cell>
          <cell r="BE302">
            <v>1714338.98</v>
          </cell>
          <cell r="BF302">
            <v>3289651.04</v>
          </cell>
          <cell r="BG302">
            <v>9643990.1300000008</v>
          </cell>
          <cell r="BH302">
            <v>-7507106</v>
          </cell>
          <cell r="BI302">
            <v>-3462404.9</v>
          </cell>
          <cell r="BJ302">
            <v>-2987443.44</v>
          </cell>
          <cell r="BK302">
            <v>-2221699.73</v>
          </cell>
          <cell r="BL302">
            <v>-692219.95</v>
          </cell>
          <cell r="BM302">
            <v>-8366.2800000000007</v>
          </cell>
          <cell r="BN302">
            <v>347607.06</v>
          </cell>
          <cell r="BO302">
            <v>5195737.07</v>
          </cell>
          <cell r="BR302">
            <v>-69938.95</v>
          </cell>
          <cell r="BZ302">
            <v>-41520488.93</v>
          </cell>
          <cell r="CA302">
            <v>2.0000040531158447E-2</v>
          </cell>
          <cell r="CB302">
            <v>-0.88000011444091797</v>
          </cell>
          <cell r="CD302">
            <v>-388427190.67000002</v>
          </cell>
          <cell r="CF302">
            <v>1237266679.03</v>
          </cell>
          <cell r="CG302">
            <v>-6825777413.5500002</v>
          </cell>
          <cell r="CH302">
            <v>-798908462.5</v>
          </cell>
          <cell r="CI302">
            <v>-3924320524.9899998</v>
          </cell>
          <cell r="CJ302">
            <v>1346824358.1799998</v>
          </cell>
          <cell r="CK302">
            <v>0</v>
          </cell>
          <cell r="CL302">
            <v>0</v>
          </cell>
        </row>
        <row r="303">
          <cell r="B303" t="str">
            <v>BQC01</v>
          </cell>
          <cell r="C303">
            <v>11196244.199999999</v>
          </cell>
          <cell r="F303">
            <v>2108000</v>
          </cell>
          <cell r="G303">
            <v>-868598636</v>
          </cell>
          <cell r="L303">
            <v>11657902.720000001</v>
          </cell>
          <cell r="M303">
            <v>-1960252.84</v>
          </cell>
          <cell r="N303">
            <v>-28038000</v>
          </cell>
          <cell r="O303">
            <v>2363492.2200000002</v>
          </cell>
          <cell r="P303">
            <v>-21162.91</v>
          </cell>
          <cell r="Q303">
            <v>-5750</v>
          </cell>
          <cell r="R303">
            <v>-8046239.3799999999</v>
          </cell>
          <cell r="S303">
            <v>-92917.63</v>
          </cell>
          <cell r="U303">
            <v>-3134686</v>
          </cell>
          <cell r="V303">
            <v>42325.79</v>
          </cell>
          <cell r="W303">
            <v>3787551.72</v>
          </cell>
          <cell r="X303">
            <v>-459435034.33999997</v>
          </cell>
          <cell r="Y303">
            <v>-6152750.3300000001</v>
          </cell>
          <cell r="Z303">
            <v>23368.49</v>
          </cell>
          <cell r="AC303">
            <v>0</v>
          </cell>
          <cell r="AD303">
            <v>0</v>
          </cell>
          <cell r="AF303">
            <v>-83711159.980000004</v>
          </cell>
          <cell r="AG303">
            <v>5000</v>
          </cell>
          <cell r="AH303">
            <v>9408.86</v>
          </cell>
          <cell r="AI303">
            <v>11500</v>
          </cell>
          <cell r="AJ303">
            <v>9315.31</v>
          </cell>
          <cell r="AK303">
            <v>974722.71</v>
          </cell>
          <cell r="AL303">
            <v>14786.66</v>
          </cell>
          <cell r="AM303">
            <v>36763.019999999997</v>
          </cell>
          <cell r="AN303">
            <v>187739.82</v>
          </cell>
          <cell r="AP303">
            <v>-6531.66</v>
          </cell>
          <cell r="AQ303">
            <v>-49747891.399999999</v>
          </cell>
          <cell r="AR303">
            <v>-2336683.14</v>
          </cell>
          <cell r="AS303">
            <v>4234.08</v>
          </cell>
          <cell r="AT303">
            <v>2532.37</v>
          </cell>
          <cell r="AU303">
            <v>-486.81</v>
          </cell>
          <cell r="AV303">
            <v>0</v>
          </cell>
          <cell r="AW303">
            <v>1037250782.98</v>
          </cell>
          <cell r="AX303">
            <v>-811194.05</v>
          </cell>
          <cell r="AY303">
            <v>-439721426.51999998</v>
          </cell>
          <cell r="AZ303">
            <v>2000</v>
          </cell>
          <cell r="BA303">
            <v>15322.69</v>
          </cell>
          <cell r="BB303">
            <v>4486</v>
          </cell>
          <cell r="BD303">
            <v>6090933.0499999998</v>
          </cell>
          <cell r="BE303">
            <v>-93971.19</v>
          </cell>
          <cell r="BF303">
            <v>3127573.49</v>
          </cell>
          <cell r="BG303">
            <v>9018384</v>
          </cell>
          <cell r="BJ303">
            <v>-838953.11</v>
          </cell>
          <cell r="BL303">
            <v>237585.27</v>
          </cell>
          <cell r="BM303">
            <v>5411322.6900000004</v>
          </cell>
          <cell r="BN303">
            <v>4199380.7300000004</v>
          </cell>
          <cell r="BO303">
            <v>5552961.96</v>
          </cell>
          <cell r="BP303">
            <v>50</v>
          </cell>
          <cell r="BQ303">
            <v>14348402.060000001</v>
          </cell>
          <cell r="BR303">
            <v>4645.97</v>
          </cell>
          <cell r="BZ303">
            <v>-2336683.14</v>
          </cell>
          <cell r="CA303">
            <v>-1.0000001639127731E-2</v>
          </cell>
          <cell r="CB303">
            <v>-9.9999904632568359E-3</v>
          </cell>
          <cell r="CD303">
            <v>-9499770.1999999993</v>
          </cell>
          <cell r="CF303">
            <v>349062635.60000002</v>
          </cell>
          <cell r="CG303">
            <v>-688188147.38</v>
          </cell>
          <cell r="CH303">
            <v>-259787660.00999999</v>
          </cell>
          <cell r="CI303">
            <v>-83711159.980000004</v>
          </cell>
          <cell r="CJ303">
            <v>1264881.76</v>
          </cell>
          <cell r="CK303">
            <v>-83711159.980000004</v>
          </cell>
          <cell r="CL303">
            <v>-83711159.980000004</v>
          </cell>
        </row>
        <row r="304">
          <cell r="B304" t="str">
            <v>BSA01</v>
          </cell>
          <cell r="C304">
            <v>-49698747.530000001</v>
          </cell>
          <cell r="E304">
            <v>-162034.79999999999</v>
          </cell>
          <cell r="F304">
            <v>-16425709.029999999</v>
          </cell>
          <cell r="G304">
            <v>-646342394.35000002</v>
          </cell>
          <cell r="H304">
            <v>44033.41</v>
          </cell>
          <cell r="I304">
            <v>-1765489.36</v>
          </cell>
          <cell r="J304">
            <v>-3520786.57</v>
          </cell>
          <cell r="K304">
            <v>958932320</v>
          </cell>
          <cell r="L304">
            <v>-20446632.600000001</v>
          </cell>
          <cell r="M304">
            <v>588057.56999999995</v>
          </cell>
          <cell r="N304">
            <v>-65422000</v>
          </cell>
          <cell r="O304">
            <v>2278156.25</v>
          </cell>
          <cell r="P304">
            <v>0</v>
          </cell>
          <cell r="Q304">
            <v>0</v>
          </cell>
          <cell r="R304">
            <v>5009574.25</v>
          </cell>
          <cell r="S304">
            <v>0</v>
          </cell>
          <cell r="T304">
            <v>-9463885.0299999993</v>
          </cell>
          <cell r="U304">
            <v>-4556312.37</v>
          </cell>
          <cell r="V304">
            <v>0</v>
          </cell>
          <cell r="W304">
            <v>-1176115.52</v>
          </cell>
          <cell r="X304">
            <v>-681718478.20000005</v>
          </cell>
          <cell r="Y304">
            <v>-0.01</v>
          </cell>
          <cell r="Z304">
            <v>-672131.05</v>
          </cell>
          <cell r="AA304">
            <v>-151859.69</v>
          </cell>
          <cell r="AB304">
            <v>-3120231.05</v>
          </cell>
          <cell r="AD304">
            <v>-28408273</v>
          </cell>
          <cell r="AE304">
            <v>71433710.349999994</v>
          </cell>
          <cell r="AF304">
            <v>-11679172832.790001</v>
          </cell>
          <cell r="AG304">
            <v>1409251.23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P304">
            <v>-711982.82</v>
          </cell>
          <cell r="AQ304">
            <v>-47710265.289999999</v>
          </cell>
          <cell r="AR304">
            <v>-371418791.42000002</v>
          </cell>
          <cell r="AS304">
            <v>-27515669.059999999</v>
          </cell>
          <cell r="AT304">
            <v>368310661.06</v>
          </cell>
          <cell r="AU304">
            <v>-478975056.5</v>
          </cell>
          <cell r="AV304">
            <v>-571653533.53999996</v>
          </cell>
          <cell r="AW304">
            <v>555816257.72000003</v>
          </cell>
          <cell r="AX304">
            <v>0</v>
          </cell>
          <cell r="AY304">
            <v>-0.35</v>
          </cell>
          <cell r="AZ304">
            <v>-3737465.6</v>
          </cell>
          <cell r="BB304">
            <v>3108130.32</v>
          </cell>
          <cell r="BC304">
            <v>-1109030</v>
          </cell>
          <cell r="BD304">
            <v>-64105896.490000002</v>
          </cell>
          <cell r="BE304">
            <v>-3042200.29</v>
          </cell>
          <cell r="BF304">
            <v>-22732040.57</v>
          </cell>
          <cell r="BG304">
            <v>-154920.42000000001</v>
          </cell>
          <cell r="BH304">
            <v>-7322273.8200000003</v>
          </cell>
          <cell r="BI304">
            <v>-7523690.5599999996</v>
          </cell>
          <cell r="BJ304">
            <v>1742958.78</v>
          </cell>
          <cell r="BK304">
            <v>-6769868.9299999997</v>
          </cell>
          <cell r="BL304">
            <v>-5850465.4800000004</v>
          </cell>
          <cell r="BM304">
            <v>-4443176.43</v>
          </cell>
          <cell r="BN304">
            <v>12166718.710000001</v>
          </cell>
          <cell r="BO304">
            <v>-516102.54</v>
          </cell>
          <cell r="BP304">
            <v>0</v>
          </cell>
          <cell r="BQ304">
            <v>-964627.09</v>
          </cell>
          <cell r="BR304">
            <v>-27775112.129999999</v>
          </cell>
          <cell r="BW304">
            <v>65498</v>
          </cell>
          <cell r="BZ304">
            <v>-4.000001447275281E-2</v>
          </cell>
          <cell r="CA304">
            <v>-159003525.72</v>
          </cell>
          <cell r="CB304">
            <v>289837</v>
          </cell>
          <cell r="CD304">
            <v>-4964466688.5100002</v>
          </cell>
          <cell r="CF304">
            <v>76841201.219999999</v>
          </cell>
          <cell r="CG304">
            <v>796.13</v>
          </cell>
          <cell r="CH304">
            <v>-41044189.729999997</v>
          </cell>
          <cell r="CI304">
            <v>-12686049968.290001</v>
          </cell>
          <cell r="CJ304">
            <v>1409251.23</v>
          </cell>
          <cell r="CK304">
            <v>-11679172833.140001</v>
          </cell>
          <cell r="CL304">
            <v>-11679172833.140001</v>
          </cell>
        </row>
        <row r="305">
          <cell r="B305" t="str">
            <v>BSA02</v>
          </cell>
          <cell r="C305">
            <v>0</v>
          </cell>
          <cell r="F305">
            <v>0</v>
          </cell>
          <cell r="G305">
            <v>-21833115.300000001</v>
          </cell>
          <cell r="J305">
            <v>219721.25</v>
          </cell>
          <cell r="K305">
            <v>-27775112</v>
          </cell>
          <cell r="L305">
            <v>5170072.17</v>
          </cell>
          <cell r="M305">
            <v>0</v>
          </cell>
          <cell r="N305">
            <v>26779840.109999999</v>
          </cell>
          <cell r="O305">
            <v>1567343</v>
          </cell>
          <cell r="P305">
            <v>-5170071.99</v>
          </cell>
          <cell r="Q305">
            <v>-16999365.16</v>
          </cell>
          <cell r="R305">
            <v>-861457.69</v>
          </cell>
          <cell r="S305">
            <v>261453.88</v>
          </cell>
          <cell r="T305">
            <v>-53559680.18</v>
          </cell>
          <cell r="U305">
            <v>-3134686</v>
          </cell>
          <cell r="V305">
            <v>-1516364424.4100001</v>
          </cell>
          <cell r="W305">
            <v>-12072168.310000001</v>
          </cell>
          <cell r="X305">
            <v>-40710096.200000003</v>
          </cell>
          <cell r="Y305">
            <v>-736853.52</v>
          </cell>
          <cell r="Z305">
            <v>109201</v>
          </cell>
          <cell r="AD305">
            <v>-113072502.58</v>
          </cell>
          <cell r="AE305">
            <v>-290623900.37</v>
          </cell>
          <cell r="AF305">
            <v>-15000000</v>
          </cell>
          <cell r="AG305">
            <v>1690632081.8699999</v>
          </cell>
          <cell r="AH305">
            <v>10340143.949999999</v>
          </cell>
          <cell r="AI305">
            <v>9998192.6300000008</v>
          </cell>
          <cell r="AJ305">
            <v>14828259.82</v>
          </cell>
          <cell r="AK305">
            <v>17302077.52</v>
          </cell>
          <cell r="AL305">
            <v>31209108.530000001</v>
          </cell>
          <cell r="AM305">
            <v>50710563.630000003</v>
          </cell>
          <cell r="AP305">
            <v>-12348277.609999999</v>
          </cell>
          <cell r="AQ305">
            <v>0</v>
          </cell>
          <cell r="AR305">
            <v>0</v>
          </cell>
          <cell r="AS305">
            <v>-93168162.519999996</v>
          </cell>
          <cell r="AT305">
            <v>-106781280.23999999</v>
          </cell>
          <cell r="AU305">
            <v>-16577179.880000001</v>
          </cell>
          <cell r="AV305">
            <v>-90303921.459999993</v>
          </cell>
          <cell r="AW305">
            <v>19490459.280000001</v>
          </cell>
          <cell r="AX305">
            <v>183688790.88</v>
          </cell>
          <cell r="AY305">
            <v>-588766593.78999996</v>
          </cell>
          <cell r="BA305">
            <v>-3094721</v>
          </cell>
          <cell r="BB305">
            <v>-165645316</v>
          </cell>
          <cell r="BC305">
            <v>5008618</v>
          </cell>
          <cell r="BD305">
            <v>-3420284.55</v>
          </cell>
          <cell r="BE305">
            <v>-14700000</v>
          </cell>
          <cell r="BF305">
            <v>3018088.99</v>
          </cell>
          <cell r="BG305">
            <v>-6254333.8200000003</v>
          </cell>
          <cell r="BN305">
            <v>-73916.350000000006</v>
          </cell>
          <cell r="BO305">
            <v>-57717.81</v>
          </cell>
          <cell r="BP305">
            <v>-3936307.96</v>
          </cell>
          <cell r="BQ305">
            <v>7611908.9699999997</v>
          </cell>
          <cell r="BT305">
            <v>4268.22</v>
          </cell>
          <cell r="BZ305">
            <v>-42705262.700000003</v>
          </cell>
          <cell r="CA305">
            <v>0</v>
          </cell>
          <cell r="CB305">
            <v>0</v>
          </cell>
          <cell r="CD305">
            <v>-679070515.25</v>
          </cell>
          <cell r="CF305">
            <v>2913279.4</v>
          </cell>
          <cell r="CG305">
            <v>-158603927.24000001</v>
          </cell>
          <cell r="CH305">
            <v>-1416031.69</v>
          </cell>
          <cell r="CI305">
            <v>-27775112</v>
          </cell>
          <cell r="CJ305">
            <v>-21833115.300000001</v>
          </cell>
          <cell r="CK305">
            <v>0</v>
          </cell>
          <cell r="CL305">
            <v>0</v>
          </cell>
        </row>
        <row r="306">
          <cell r="B306" t="str">
            <v>BUA06</v>
          </cell>
          <cell r="C306">
            <v>-28812704.359999999</v>
          </cell>
          <cell r="F306">
            <v>-4629982.9800000004</v>
          </cell>
          <cell r="G306">
            <v>-399996.29</v>
          </cell>
          <cell r="L306">
            <v>4310664.41</v>
          </cell>
          <cell r="M306">
            <v>1395157.93</v>
          </cell>
          <cell r="N306">
            <v>-6227960.1200000001</v>
          </cell>
          <cell r="O306">
            <v>542150.73</v>
          </cell>
          <cell r="P306">
            <v>2093599.45</v>
          </cell>
          <cell r="Q306">
            <v>-5750</v>
          </cell>
          <cell r="R306">
            <v>-18537628.079999998</v>
          </cell>
          <cell r="S306">
            <v>576537.68000000005</v>
          </cell>
          <cell r="U306">
            <v>-1084301.49</v>
          </cell>
          <cell r="V306">
            <v>-1887886.58</v>
          </cell>
          <cell r="W306">
            <v>-2790315.72</v>
          </cell>
          <cell r="Y306">
            <v>-23613321.800000001</v>
          </cell>
          <cell r="Z306">
            <v>5078.92</v>
          </cell>
          <cell r="AC306">
            <v>30876582.629999999</v>
          </cell>
          <cell r="AD306">
            <v>36225450.729999997</v>
          </cell>
          <cell r="AF306">
            <v>-2386635</v>
          </cell>
          <cell r="AG306">
            <v>-3999998492.1199999</v>
          </cell>
          <cell r="AH306">
            <v>8621328.8000000007</v>
          </cell>
          <cell r="AI306">
            <v>0</v>
          </cell>
          <cell r="AJ306">
            <v>-4528541.99</v>
          </cell>
          <cell r="AK306">
            <v>0</v>
          </cell>
          <cell r="AL306">
            <v>-6418783.5199999996</v>
          </cell>
          <cell r="AM306">
            <v>-6268293.7300000004</v>
          </cell>
          <cell r="AN306">
            <v>172591.08</v>
          </cell>
          <cell r="AQ306">
            <v>-3009686.3</v>
          </cell>
          <cell r="AR306">
            <v>0</v>
          </cell>
          <cell r="AS306">
            <v>-547611808.48000002</v>
          </cell>
          <cell r="AT306">
            <v>-663711586.38</v>
          </cell>
          <cell r="AU306">
            <v>-7106249.29</v>
          </cell>
          <cell r="AV306">
            <v>-449959147.62</v>
          </cell>
          <cell r="AW306">
            <v>-2323761.06</v>
          </cell>
          <cell r="AX306">
            <v>90941825.709999993</v>
          </cell>
          <cell r="AY306">
            <v>-334968183.93000001</v>
          </cell>
          <cell r="AZ306">
            <v>-470272.38</v>
          </cell>
          <cell r="BA306">
            <v>3462.27</v>
          </cell>
          <cell r="BB306">
            <v>3500</v>
          </cell>
          <cell r="BD306">
            <v>-16916370.030000001</v>
          </cell>
          <cell r="BF306">
            <v>-13490170.970000001</v>
          </cell>
          <cell r="BG306">
            <v>-23806938.559999999</v>
          </cell>
          <cell r="BH306">
            <v>502632.76</v>
          </cell>
          <cell r="BO306">
            <v>-74065.039999999994</v>
          </cell>
          <cell r="BT306">
            <v>3173.41</v>
          </cell>
          <cell r="BZ306">
            <v>-28426491.460000001</v>
          </cell>
          <cell r="CA306">
            <v>-986282484.27999997</v>
          </cell>
          <cell r="CB306">
            <v>-9.9999979138374329E-3</v>
          </cell>
          <cell r="CD306">
            <v>-408078668.81999999</v>
          </cell>
          <cell r="CF306">
            <v>4730420.59</v>
          </cell>
          <cell r="CG306">
            <v>-123574952.38</v>
          </cell>
          <cell r="CH306">
            <v>-1887886.58</v>
          </cell>
          <cell r="CI306">
            <v>-456920081.89999998</v>
          </cell>
          <cell r="CJ306">
            <v>-399996.29</v>
          </cell>
          <cell r="CK306">
            <v>-456920081.89999998</v>
          </cell>
          <cell r="CL306">
            <v>-456920081.89999998</v>
          </cell>
        </row>
        <row r="307">
          <cell r="B307" t="str">
            <v>BUB01</v>
          </cell>
          <cell r="C307">
            <v>12417203.199999999</v>
          </cell>
          <cell r="F307">
            <v>794200</v>
          </cell>
          <cell r="G307">
            <v>154829.82999999999</v>
          </cell>
          <cell r="J307">
            <v>-16042</v>
          </cell>
          <cell r="K307">
            <v>-7</v>
          </cell>
          <cell r="L307">
            <v>-24496230.77</v>
          </cell>
          <cell r="M307">
            <v>-100</v>
          </cell>
          <cell r="N307">
            <v>0.05</v>
          </cell>
          <cell r="O307">
            <v>162749.6</v>
          </cell>
          <cell r="P307">
            <v>-215310.31</v>
          </cell>
          <cell r="Q307">
            <v>66483.87</v>
          </cell>
          <cell r="R307">
            <v>351537.06</v>
          </cell>
          <cell r="S307">
            <v>2446759.4300000002</v>
          </cell>
          <cell r="T307">
            <v>-33600.04</v>
          </cell>
          <cell r="U307">
            <v>-325499.27</v>
          </cell>
          <cell r="V307">
            <v>430665.68</v>
          </cell>
          <cell r="W307">
            <v>6096140.7400000002</v>
          </cell>
          <cell r="X307">
            <v>-447708528.11000001</v>
          </cell>
          <cell r="Y307">
            <v>853735.35</v>
          </cell>
          <cell r="Z307">
            <v>-1320128.8700000001</v>
          </cell>
          <cell r="AC307">
            <v>77</v>
          </cell>
          <cell r="AF307">
            <v>-4972947767.1000004</v>
          </cell>
          <cell r="AG307">
            <v>24060923.690000001</v>
          </cell>
          <cell r="AH307">
            <v>0</v>
          </cell>
          <cell r="AI307">
            <v>-132967.71</v>
          </cell>
          <cell r="AJ307">
            <v>0</v>
          </cell>
          <cell r="AK307">
            <v>152704.49</v>
          </cell>
          <cell r="AL307">
            <v>-11862.63</v>
          </cell>
          <cell r="AM307">
            <v>-105962.69</v>
          </cell>
          <cell r="AN307">
            <v>-1824481.38</v>
          </cell>
          <cell r="AQ307">
            <v>-3882599.2</v>
          </cell>
          <cell r="AR307">
            <v>-1046808.12</v>
          </cell>
          <cell r="AS307">
            <v>15000</v>
          </cell>
          <cell r="AT307">
            <v>0</v>
          </cell>
          <cell r="AU307">
            <v>-6382022.54</v>
          </cell>
          <cell r="AV307">
            <v>-38538.83</v>
          </cell>
          <cell r="AW307">
            <v>-968070.7</v>
          </cell>
          <cell r="AX307">
            <v>-1437991.56</v>
          </cell>
          <cell r="AY307">
            <v>-15595</v>
          </cell>
          <cell r="AZ307">
            <v>0</v>
          </cell>
          <cell r="BA307">
            <v>1276943.69</v>
          </cell>
          <cell r="BB307">
            <v>-145397394</v>
          </cell>
          <cell r="BD307">
            <v>7569640.1900000004</v>
          </cell>
          <cell r="BE307">
            <v>100</v>
          </cell>
          <cell r="BF307">
            <v>3698864.18</v>
          </cell>
          <cell r="BG307">
            <v>10861146.800000001</v>
          </cell>
          <cell r="BH307">
            <v>-656285.14</v>
          </cell>
          <cell r="BI307">
            <v>2451210.2999999998</v>
          </cell>
          <cell r="BJ307">
            <v>1745381.78</v>
          </cell>
          <cell r="BK307">
            <v>2301967.34</v>
          </cell>
          <cell r="BL307">
            <v>2181576.3199999998</v>
          </cell>
          <cell r="BM307">
            <v>5761926.3300000001</v>
          </cell>
          <cell r="BN307">
            <v>937560.23</v>
          </cell>
          <cell r="BO307">
            <v>-39419.199999999997</v>
          </cell>
          <cell r="BP307">
            <v>-267819.25</v>
          </cell>
          <cell r="BQ307">
            <v>-4896854.43</v>
          </cell>
          <cell r="BZ307">
            <v>506390676.60000002</v>
          </cell>
          <cell r="CA307">
            <v>-118778481.5</v>
          </cell>
          <cell r="CB307">
            <v>-1.0000020265579224E-2</v>
          </cell>
          <cell r="CD307">
            <v>-29990936.489999998</v>
          </cell>
          <cell r="CF307">
            <v>61076633.299999997</v>
          </cell>
          <cell r="CG307">
            <v>0</v>
          </cell>
          <cell r="CH307">
            <v>203.87</v>
          </cell>
          <cell r="CI307">
            <v>-5645961358.5100002</v>
          </cell>
          <cell r="CJ307">
            <v>-1460379889.0899999</v>
          </cell>
          <cell r="CK307">
            <v>-4972947767.1000004</v>
          </cell>
          <cell r="CL307">
            <v>-4972947767.1000004</v>
          </cell>
        </row>
        <row r="308">
          <cell r="B308" t="str">
            <v>BUC01</v>
          </cell>
          <cell r="C308">
            <v>-5361993.16</v>
          </cell>
          <cell r="F308">
            <v>-255363.53</v>
          </cell>
          <cell r="G308">
            <v>-3924315925.4499998</v>
          </cell>
          <cell r="J308">
            <v>-15637</v>
          </cell>
          <cell r="K308">
            <v>-7</v>
          </cell>
          <cell r="L308">
            <v>-4347658.4400000004</v>
          </cell>
          <cell r="M308">
            <v>1395157.93</v>
          </cell>
          <cell r="N308">
            <v>-702893.97</v>
          </cell>
          <cell r="O308">
            <v>4521526.71</v>
          </cell>
          <cell r="P308">
            <v>-5088043.41</v>
          </cell>
          <cell r="Q308">
            <v>0</v>
          </cell>
          <cell r="R308">
            <v>-21347559.32</v>
          </cell>
          <cell r="U308">
            <v>-9043053.2899999991</v>
          </cell>
          <cell r="V308">
            <v>10176086.859999999</v>
          </cell>
          <cell r="W308">
            <v>-2790315.72</v>
          </cell>
          <cell r="X308">
            <v>-1200</v>
          </cell>
          <cell r="Y308">
            <v>126643853.68000001</v>
          </cell>
          <cell r="Z308">
            <v>0</v>
          </cell>
          <cell r="AC308">
            <v>485710.05</v>
          </cell>
          <cell r="AD308">
            <v>41160359.68</v>
          </cell>
          <cell r="AE308">
            <v>-21094038.760000002</v>
          </cell>
          <cell r="AF308">
            <v>-39721882.909999996</v>
          </cell>
          <cell r="AG308">
            <v>-329718835.07999998</v>
          </cell>
          <cell r="AH308">
            <v>0</v>
          </cell>
          <cell r="AI308">
            <v>0</v>
          </cell>
          <cell r="AJ308">
            <v>-39174630.82</v>
          </cell>
          <cell r="AK308">
            <v>0</v>
          </cell>
          <cell r="AL308">
            <v>-44857731.850000001</v>
          </cell>
          <cell r="AM308">
            <v>-71286861.340000004</v>
          </cell>
          <cell r="AN308">
            <v>0</v>
          </cell>
          <cell r="AQ308">
            <v>-51377992.289999999</v>
          </cell>
          <cell r="AR308">
            <v>0</v>
          </cell>
          <cell r="AS308">
            <v>0</v>
          </cell>
          <cell r="AT308">
            <v>-2277740.5</v>
          </cell>
          <cell r="AU308">
            <v>-7106249.29</v>
          </cell>
          <cell r="AV308">
            <v>-64240.62</v>
          </cell>
          <cell r="AW308">
            <v>-2323761.06</v>
          </cell>
          <cell r="AX308">
            <v>-138818.38</v>
          </cell>
          <cell r="AY308">
            <v>-17757.990000000002</v>
          </cell>
          <cell r="AZ308">
            <v>0</v>
          </cell>
          <cell r="BA308">
            <v>-15546962.880000001</v>
          </cell>
          <cell r="BB308">
            <v>-168016677</v>
          </cell>
          <cell r="BD308">
            <v>-16916370.030000001</v>
          </cell>
          <cell r="BF308">
            <v>-13490170.970000001</v>
          </cell>
          <cell r="BG308">
            <v>-23806938.559999999</v>
          </cell>
          <cell r="BH308">
            <v>-524.4</v>
          </cell>
          <cell r="BO308">
            <v>-39419.199999999997</v>
          </cell>
          <cell r="BP308">
            <v>201126.43</v>
          </cell>
          <cell r="BQ308">
            <v>-9754526.3200000003</v>
          </cell>
          <cell r="BZ308">
            <v>104260635.78</v>
          </cell>
          <cell r="CA308">
            <v>-14077425.02</v>
          </cell>
          <cell r="CB308">
            <v>-1111541026.05</v>
          </cell>
          <cell r="CD308">
            <v>-42717408.880000003</v>
          </cell>
          <cell r="CF308">
            <v>-718699009.20000005</v>
          </cell>
          <cell r="CG308">
            <v>-718699009.20000005</v>
          </cell>
          <cell r="CH308">
            <v>0</v>
          </cell>
          <cell r="CI308">
            <v>-319155850.04000002</v>
          </cell>
          <cell r="CJ308">
            <v>-3924315925.4499998</v>
          </cell>
          <cell r="CK308">
            <v>-297393326.08999997</v>
          </cell>
          <cell r="CL308">
            <v>-297393326.08999997</v>
          </cell>
        </row>
        <row r="309">
          <cell r="B309" t="str">
            <v>BUC02</v>
          </cell>
          <cell r="C309">
            <v>-10454010.699999999</v>
          </cell>
          <cell r="F309">
            <v>-101447.57</v>
          </cell>
          <cell r="G309">
            <v>-0.01</v>
          </cell>
          <cell r="J309">
            <v>-16042</v>
          </cell>
          <cell r="K309">
            <v>-7</v>
          </cell>
          <cell r="L309">
            <v>-3016093.93</v>
          </cell>
          <cell r="M309">
            <v>56848026.369999997</v>
          </cell>
          <cell r="N309">
            <v>-1156602.44</v>
          </cell>
          <cell r="O309">
            <v>1703991.94</v>
          </cell>
          <cell r="P309">
            <v>0.01</v>
          </cell>
          <cell r="Q309">
            <v>-2000</v>
          </cell>
          <cell r="R309">
            <v>0</v>
          </cell>
          <cell r="S309">
            <v>259417.38</v>
          </cell>
          <cell r="U309">
            <v>-3407983.89</v>
          </cell>
          <cell r="V309">
            <v>-34533576.270000003</v>
          </cell>
          <cell r="W309">
            <v>-6566152.5800000001</v>
          </cell>
          <cell r="X309">
            <v>0</v>
          </cell>
          <cell r="Y309">
            <v>0.13</v>
          </cell>
          <cell r="Z309">
            <v>109201</v>
          </cell>
          <cell r="AB309">
            <v>-69.03</v>
          </cell>
          <cell r="AF309">
            <v>-69354.600000000006</v>
          </cell>
          <cell r="AG309">
            <v>-83711159.980000004</v>
          </cell>
          <cell r="AH309">
            <v>-4984659.79</v>
          </cell>
          <cell r="AI309">
            <v>-5267876.1500000004</v>
          </cell>
          <cell r="AJ309">
            <v>-9444354.0600000005</v>
          </cell>
          <cell r="AK309">
            <v>-12299276.02</v>
          </cell>
          <cell r="AL309">
            <v>0</v>
          </cell>
          <cell r="AM309">
            <v>-21748496.199999999</v>
          </cell>
          <cell r="AQ309">
            <v>-1039536.15</v>
          </cell>
          <cell r="AR309">
            <v>163960</v>
          </cell>
          <cell r="AS309">
            <v>-107593.26</v>
          </cell>
          <cell r="AT309">
            <v>-56960.75</v>
          </cell>
          <cell r="AU309">
            <v>-1010428.4</v>
          </cell>
          <cell r="AV309">
            <v>-38538.83</v>
          </cell>
          <cell r="AW309">
            <v>-136667.63</v>
          </cell>
          <cell r="AX309">
            <v>0</v>
          </cell>
          <cell r="AY309">
            <v>-15595</v>
          </cell>
          <cell r="AZ309">
            <v>-590520.57999999996</v>
          </cell>
          <cell r="BA309">
            <v>1283926982.3699999</v>
          </cell>
          <cell r="BB309">
            <v>-4622026</v>
          </cell>
          <cell r="BD309">
            <v>-360358.38</v>
          </cell>
          <cell r="BF309">
            <v>-245912.1</v>
          </cell>
          <cell r="BG309">
            <v>-774186.75</v>
          </cell>
          <cell r="BH309">
            <v>-23958.799999999999</v>
          </cell>
          <cell r="BO309">
            <v>-15365.47</v>
          </cell>
          <cell r="BP309">
            <v>-1762153.7</v>
          </cell>
          <cell r="BQ309">
            <v>-4896854.43</v>
          </cell>
          <cell r="BR309">
            <v>-69938.95</v>
          </cell>
          <cell r="BZ309">
            <v>52785511.019999996</v>
          </cell>
          <cell r="CA309">
            <v>-4143255.16</v>
          </cell>
          <cell r="CB309">
            <v>-129761127.74000001</v>
          </cell>
          <cell r="CD309">
            <v>-69069608.950000003</v>
          </cell>
          <cell r="CF309">
            <v>-87076950.510000005</v>
          </cell>
          <cell r="CG309">
            <v>-80012564.590000004</v>
          </cell>
          <cell r="CH309">
            <v>0</v>
          </cell>
          <cell r="CI309">
            <v>-87951953.079999998</v>
          </cell>
          <cell r="CJ309">
            <v>-83711159.980000004</v>
          </cell>
          <cell r="CK309">
            <v>-68917948</v>
          </cell>
          <cell r="CL309">
            <v>-68917948</v>
          </cell>
        </row>
        <row r="310">
          <cell r="B310" t="str">
            <v>BUC03</v>
          </cell>
          <cell r="C310">
            <v>-5361993.16</v>
          </cell>
          <cell r="E310">
            <v>-162034.79999999999</v>
          </cell>
          <cell r="F310">
            <v>-255363.53</v>
          </cell>
          <cell r="G310">
            <v>-2419903.9300000002</v>
          </cell>
          <cell r="H310">
            <v>0</v>
          </cell>
          <cell r="I310">
            <v>44033.41</v>
          </cell>
          <cell r="J310">
            <v>0</v>
          </cell>
          <cell r="K310">
            <v>0</v>
          </cell>
          <cell r="L310">
            <v>5290922.04</v>
          </cell>
          <cell r="M310">
            <v>-109388.05</v>
          </cell>
          <cell r="N310">
            <v>-21693698.850000001</v>
          </cell>
          <cell r="O310">
            <v>3744758.24</v>
          </cell>
          <cell r="P310">
            <v>-5290921.8600000003</v>
          </cell>
          <cell r="Q310">
            <v>-2000</v>
          </cell>
          <cell r="R310">
            <v>6402615.0800000001</v>
          </cell>
          <cell r="S310">
            <v>-92917.63</v>
          </cell>
          <cell r="T310">
            <v>0</v>
          </cell>
          <cell r="U310">
            <v>-7489515.9500000002</v>
          </cell>
          <cell r="V310">
            <v>0</v>
          </cell>
          <cell r="W310">
            <v>0</v>
          </cell>
          <cell r="X310">
            <v>-1176115.52</v>
          </cell>
          <cell r="Y310">
            <v>-681718478.20000005</v>
          </cell>
          <cell r="Z310">
            <v>23368.49</v>
          </cell>
          <cell r="AA310">
            <v>-672131.05</v>
          </cell>
          <cell r="AB310">
            <v>-151859.69</v>
          </cell>
          <cell r="AC310">
            <v>-3120231.05</v>
          </cell>
          <cell r="AD310">
            <v>657767.84</v>
          </cell>
          <cell r="AE310">
            <v>-28408273</v>
          </cell>
          <cell r="AF310">
            <v>71433710.349999994</v>
          </cell>
          <cell r="AG310">
            <v>5000</v>
          </cell>
          <cell r="AH310">
            <v>9408.86</v>
          </cell>
          <cell r="AI310">
            <v>11500</v>
          </cell>
          <cell r="AJ310">
            <v>9315.31</v>
          </cell>
          <cell r="AK310">
            <v>974722.71</v>
          </cell>
          <cell r="AL310">
            <v>14786.66</v>
          </cell>
          <cell r="AM310">
            <v>36763.019999999997</v>
          </cell>
          <cell r="AN310">
            <v>187739.82</v>
          </cell>
          <cell r="AO310">
            <v>0</v>
          </cell>
          <cell r="AQ310">
            <v>-7230773.9400000004</v>
          </cell>
          <cell r="AR310">
            <v>0</v>
          </cell>
          <cell r="AS310">
            <v>4234.08</v>
          </cell>
          <cell r="AT310">
            <v>2532.37</v>
          </cell>
          <cell r="AU310">
            <v>-486.81</v>
          </cell>
          <cell r="AV310">
            <v>0</v>
          </cell>
          <cell r="AW310">
            <v>-95671.96</v>
          </cell>
          <cell r="AX310">
            <v>-37874.11</v>
          </cell>
          <cell r="AY310">
            <v>-0.35</v>
          </cell>
          <cell r="AZ310">
            <v>2000</v>
          </cell>
          <cell r="BA310">
            <v>15322.69</v>
          </cell>
          <cell r="BB310">
            <v>4486</v>
          </cell>
          <cell r="BC310">
            <v>1634483.7</v>
          </cell>
          <cell r="BD310">
            <v>-64105896.490000002</v>
          </cell>
          <cell r="BE310">
            <v>-931974.93</v>
          </cell>
          <cell r="BF310">
            <v>0</v>
          </cell>
          <cell r="BG310">
            <v>-22732040.57</v>
          </cell>
          <cell r="BH310">
            <v>-154920.42000000001</v>
          </cell>
          <cell r="BI310">
            <v>-7322273.8200000003</v>
          </cell>
          <cell r="BJ310">
            <v>-7523690.5599999996</v>
          </cell>
          <cell r="BK310">
            <v>1742958.78</v>
          </cell>
          <cell r="BL310">
            <v>-6769868.9299999997</v>
          </cell>
          <cell r="BM310">
            <v>-5850465.4800000004</v>
          </cell>
          <cell r="BN310">
            <v>-4443176.43</v>
          </cell>
          <cell r="BO310">
            <v>12166718.710000001</v>
          </cell>
          <cell r="BP310">
            <v>50</v>
          </cell>
          <cell r="BQ310">
            <v>0</v>
          </cell>
          <cell r="BR310">
            <v>4645.97</v>
          </cell>
          <cell r="BS310">
            <v>-27775112.129999999</v>
          </cell>
          <cell r="BV310">
            <v>0</v>
          </cell>
          <cell r="BW310">
            <v>0</v>
          </cell>
          <cell r="BX310">
            <v>65498</v>
          </cell>
          <cell r="BZ310">
            <v>2141458.0099999998</v>
          </cell>
          <cell r="CA310">
            <v>1681693.1399999857</v>
          </cell>
          <cell r="CB310">
            <v>-159003525.72</v>
          </cell>
          <cell r="CC310">
            <v>289837</v>
          </cell>
          <cell r="CD310">
            <v>0</v>
          </cell>
          <cell r="CE310">
            <v>0</v>
          </cell>
          <cell r="CF310">
            <v>-3952697.5700000003</v>
          </cell>
          <cell r="CG310">
            <v>0</v>
          </cell>
          <cell r="CH310">
            <v>796.13</v>
          </cell>
          <cell r="CI310">
            <v>0</v>
          </cell>
          <cell r="CJ310">
            <v>1264881.76</v>
          </cell>
          <cell r="CK310">
            <v>138278991.94</v>
          </cell>
          <cell r="CL310">
            <v>138278991.94</v>
          </cell>
        </row>
        <row r="311">
          <cell r="B311" t="str">
            <v>BUD01</v>
          </cell>
          <cell r="C311">
            <v>-1618628.52</v>
          </cell>
          <cell r="F311">
            <v>-76433.39</v>
          </cell>
          <cell r="G311">
            <v>-25641141.170000002</v>
          </cell>
          <cell r="I311">
            <v>-156833.28</v>
          </cell>
          <cell r="J311">
            <v>0</v>
          </cell>
          <cell r="K311">
            <v>-7</v>
          </cell>
          <cell r="L311">
            <v>-27775112</v>
          </cell>
          <cell r="M311">
            <v>86143.13</v>
          </cell>
          <cell r="N311">
            <v>-2060088.18</v>
          </cell>
          <cell r="O311">
            <v>5869374.04</v>
          </cell>
          <cell r="P311">
            <v>21907897.82</v>
          </cell>
          <cell r="Q311">
            <v>0</v>
          </cell>
          <cell r="R311">
            <v>-3106690.3</v>
          </cell>
          <cell r="U311">
            <v>-148.30000000000001</v>
          </cell>
          <cell r="V311">
            <v>1386941.79</v>
          </cell>
          <cell r="W311">
            <v>-172286.17</v>
          </cell>
          <cell r="X311">
            <v>-240741.68</v>
          </cell>
          <cell r="Y311">
            <v>-659525.51</v>
          </cell>
          <cell r="AB311">
            <v>69.03</v>
          </cell>
          <cell r="AE311">
            <v>-40483188</v>
          </cell>
          <cell r="AF311">
            <v>-111961907.48</v>
          </cell>
          <cell r="AG311">
            <v>1409251.23</v>
          </cell>
          <cell r="AH311">
            <v>-72661.08</v>
          </cell>
          <cell r="AI311">
            <v>-601800.51</v>
          </cell>
          <cell r="AJ311">
            <v>-1895002.67</v>
          </cell>
          <cell r="AK311">
            <v>-34154.03</v>
          </cell>
          <cell r="AL311">
            <v>-783267.39</v>
          </cell>
          <cell r="AM311">
            <v>-2827394.46</v>
          </cell>
          <cell r="AQ311">
            <v>-55303.59</v>
          </cell>
          <cell r="AR311">
            <v>-36508.61</v>
          </cell>
          <cell r="AS311">
            <v>-440</v>
          </cell>
          <cell r="AT311">
            <v>-56960.75</v>
          </cell>
          <cell r="AU311">
            <v>-1010428.4</v>
          </cell>
          <cell r="AV311">
            <v>-1206257.23</v>
          </cell>
          <cell r="AW311">
            <v>-136667.63</v>
          </cell>
          <cell r="AX311">
            <v>0</v>
          </cell>
          <cell r="AY311">
            <v>-6039.5</v>
          </cell>
          <cell r="AZ311">
            <v>-590520.57999999996</v>
          </cell>
          <cell r="BA311">
            <v>-435075.37</v>
          </cell>
          <cell r="BB311">
            <v>-181727119</v>
          </cell>
          <cell r="BD311">
            <v>-12418.64</v>
          </cell>
          <cell r="BF311">
            <v>-4290.7</v>
          </cell>
          <cell r="BG311">
            <v>-3951.59</v>
          </cell>
          <cell r="BH311">
            <v>-249415.27</v>
          </cell>
          <cell r="BI311">
            <v>-7835087</v>
          </cell>
          <cell r="BJ311">
            <v>-6053723.79</v>
          </cell>
          <cell r="BK311">
            <v>-2834706.91</v>
          </cell>
          <cell r="BL311">
            <v>-3101120.62</v>
          </cell>
          <cell r="BM311">
            <v>-790196.26</v>
          </cell>
          <cell r="BN311">
            <v>-7634696.4500000002</v>
          </cell>
          <cell r="BO311">
            <v>-15365.47</v>
          </cell>
          <cell r="BP311">
            <v>-200</v>
          </cell>
          <cell r="BQ311">
            <v>-5199708.3499999996</v>
          </cell>
          <cell r="BS311">
            <v>-6179567</v>
          </cell>
          <cell r="BZ311">
            <v>2120743.88</v>
          </cell>
          <cell r="CA311">
            <v>-31658227.690000001</v>
          </cell>
          <cell r="CB311">
            <v>-5067295.8600000003</v>
          </cell>
          <cell r="CD311">
            <v>-11.460000038146973</v>
          </cell>
          <cell r="CF311">
            <v>-5067295.8600000003</v>
          </cell>
          <cell r="CG311">
            <v>-5067295.8600000003</v>
          </cell>
          <cell r="CH311">
            <v>0</v>
          </cell>
          <cell r="CI311">
            <v>-111961907.48</v>
          </cell>
          <cell r="CJ311">
            <v>-27775112</v>
          </cell>
          <cell r="CK311">
            <v>-111961907.48</v>
          </cell>
          <cell r="CL311">
            <v>-111961907.48</v>
          </cell>
        </row>
        <row r="312">
          <cell r="B312" t="str">
            <v>BUD03</v>
          </cell>
          <cell r="C312">
            <v>932716.39</v>
          </cell>
          <cell r="E312">
            <v>-149733.62</v>
          </cell>
          <cell r="F312">
            <v>0</v>
          </cell>
          <cell r="G312">
            <v>-21833115.300000001</v>
          </cell>
          <cell r="M312">
            <v>0</v>
          </cell>
          <cell r="N312">
            <v>-439746.58</v>
          </cell>
          <cell r="O312">
            <v>121555.18</v>
          </cell>
          <cell r="P312">
            <v>529492.55000000005</v>
          </cell>
          <cell r="Q312">
            <v>0</v>
          </cell>
          <cell r="R312">
            <v>-616065.05000000005</v>
          </cell>
          <cell r="U312">
            <v>0</v>
          </cell>
          <cell r="V312">
            <v>-1058985.1399999999</v>
          </cell>
          <cell r="W312">
            <v>-538132.25</v>
          </cell>
          <cell r="X312">
            <v>0</v>
          </cell>
          <cell r="Y312">
            <v>-368514.05</v>
          </cell>
          <cell r="AB312">
            <v>0</v>
          </cell>
          <cell r="AC312">
            <v>359413.87</v>
          </cell>
          <cell r="AD312">
            <v>746072.08</v>
          </cell>
          <cell r="AF312">
            <v>-15000000</v>
          </cell>
          <cell r="AG312">
            <v>0</v>
          </cell>
          <cell r="AH312">
            <v>-129014.19</v>
          </cell>
          <cell r="AI312">
            <v>-260618.33</v>
          </cell>
          <cell r="AJ312">
            <v>-6152011.71</v>
          </cell>
          <cell r="AK312">
            <v>-6770.13</v>
          </cell>
          <cell r="AL312">
            <v>-5192725.13</v>
          </cell>
          <cell r="AM312">
            <v>-6495587</v>
          </cell>
          <cell r="AQ312">
            <v>-232847.11</v>
          </cell>
          <cell r="AR312">
            <v>0</v>
          </cell>
          <cell r="AS312">
            <v>-9910420.7699999996</v>
          </cell>
          <cell r="AT312">
            <v>0</v>
          </cell>
          <cell r="AU312">
            <v>-3321264.08</v>
          </cell>
          <cell r="AV312">
            <v>-457471172.25</v>
          </cell>
          <cell r="AW312">
            <v>-212074.2</v>
          </cell>
          <cell r="AX312">
            <v>-661800.32999999996</v>
          </cell>
          <cell r="AY312">
            <v>517676338.44</v>
          </cell>
          <cell r="AZ312">
            <v>0</v>
          </cell>
          <cell r="BA312">
            <v>-4626169.5199999996</v>
          </cell>
          <cell r="BD312">
            <v>-10065583.560000001</v>
          </cell>
          <cell r="BF312">
            <v>245318.44</v>
          </cell>
          <cell r="BG312">
            <v>-8272712.4000000004</v>
          </cell>
          <cell r="BH312">
            <v>0</v>
          </cell>
          <cell r="BO312">
            <v>0</v>
          </cell>
          <cell r="BP312">
            <v>-21390.01</v>
          </cell>
          <cell r="BZ312">
            <v>0</v>
          </cell>
          <cell r="CA312">
            <v>-9910420.7699999996</v>
          </cell>
          <cell r="CB312">
            <v>1681693.1399999857</v>
          </cell>
          <cell r="CD312">
            <v>3.0000030994415283E-2</v>
          </cell>
          <cell r="CF312">
            <v>1681693.14</v>
          </cell>
          <cell r="CG312">
            <v>-312520989.24000001</v>
          </cell>
          <cell r="CH312">
            <v>0</v>
          </cell>
          <cell r="CI312">
            <v>-51693102.420000002</v>
          </cell>
          <cell r="CJ312">
            <v>-464496251.83999997</v>
          </cell>
          <cell r="CK312">
            <v>-33548262.190000001</v>
          </cell>
          <cell r="CL312">
            <v>-33548262.190000001</v>
          </cell>
        </row>
        <row r="313">
          <cell r="B313" t="str">
            <v>BUD04</v>
          </cell>
          <cell r="C313">
            <v>-30796091.129999999</v>
          </cell>
          <cell r="E313">
            <v>-225000</v>
          </cell>
          <cell r="F313">
            <v>1632200</v>
          </cell>
          <cell r="G313">
            <v>-399996.29</v>
          </cell>
          <cell r="I313">
            <v>-156833.28</v>
          </cell>
          <cell r="M313">
            <v>10510587.65</v>
          </cell>
          <cell r="N313">
            <v>-2212536.52</v>
          </cell>
          <cell r="O313">
            <v>1795812.35</v>
          </cell>
          <cell r="P313">
            <v>1323492.28</v>
          </cell>
          <cell r="Q313">
            <v>0</v>
          </cell>
          <cell r="R313">
            <v>-222448531.46000001</v>
          </cell>
          <cell r="U313">
            <v>0</v>
          </cell>
          <cell r="V313">
            <v>2453801.4300000002</v>
          </cell>
          <cell r="W313">
            <v>-21021174.960000001</v>
          </cell>
          <cell r="X313">
            <v>4425073.04</v>
          </cell>
          <cell r="Y313">
            <v>-473283911.06</v>
          </cell>
          <cell r="AB313">
            <v>69.03</v>
          </cell>
          <cell r="AF313">
            <v>-7341264.2199999997</v>
          </cell>
          <cell r="AG313">
            <v>-5098654046.1999998</v>
          </cell>
          <cell r="AH313">
            <v>0</v>
          </cell>
          <cell r="AI313">
            <v>0</v>
          </cell>
          <cell r="AJ313">
            <v>-107023688.09999999</v>
          </cell>
          <cell r="AK313">
            <v>0</v>
          </cell>
          <cell r="AL313">
            <v>-66653372.390000001</v>
          </cell>
          <cell r="AM313">
            <v>-170923170.52000001</v>
          </cell>
          <cell r="AN313">
            <v>-805970.26</v>
          </cell>
          <cell r="AP313">
            <v>-654993.43000000005</v>
          </cell>
          <cell r="AQ313">
            <v>-3553843.39</v>
          </cell>
          <cell r="AR313">
            <v>0</v>
          </cell>
          <cell r="AS313">
            <v>-926525</v>
          </cell>
          <cell r="AT313">
            <v>-59080.35</v>
          </cell>
          <cell r="AU313">
            <v>-7405339.7800000003</v>
          </cell>
          <cell r="AV313">
            <v>-1206257.23</v>
          </cell>
          <cell r="AW313">
            <v>-1203700.79</v>
          </cell>
          <cell r="AX313">
            <v>0</v>
          </cell>
          <cell r="AY313">
            <v>-6039.5</v>
          </cell>
          <cell r="AZ313">
            <v>-671716.43</v>
          </cell>
          <cell r="BA313">
            <v>-8396456.6600000001</v>
          </cell>
          <cell r="BB313">
            <v>-6123981</v>
          </cell>
          <cell r="BD313">
            <v>-16413862.210000001</v>
          </cell>
          <cell r="BF313">
            <v>-13277861.800000001</v>
          </cell>
          <cell r="BG313">
            <v>4220773.92</v>
          </cell>
          <cell r="BH313">
            <v>11321191.800000001</v>
          </cell>
          <cell r="BI313">
            <v>-7835087</v>
          </cell>
          <cell r="BJ313">
            <v>-6053723.79</v>
          </cell>
          <cell r="BK313">
            <v>-2834706.91</v>
          </cell>
          <cell r="BL313">
            <v>-3101120.62</v>
          </cell>
          <cell r="BM313">
            <v>-790196.26</v>
          </cell>
          <cell r="BN313">
            <v>-7634696.4500000002</v>
          </cell>
          <cell r="BO313">
            <v>-21740.25</v>
          </cell>
          <cell r="BP313">
            <v>-200</v>
          </cell>
          <cell r="BQ313">
            <v>-4197383.1399999997</v>
          </cell>
          <cell r="BS313">
            <v>-6179567</v>
          </cell>
          <cell r="BZ313">
            <v>0.79999999888241291</v>
          </cell>
          <cell r="CA313">
            <v>240513329.82999998</v>
          </cell>
          <cell r="CB313">
            <v>-35341680.18</v>
          </cell>
          <cell r="CD313">
            <v>-1.9999980926513672E-2</v>
          </cell>
          <cell r="CF313">
            <v>-35341680.18</v>
          </cell>
          <cell r="CG313">
            <v>-35341680.18</v>
          </cell>
          <cell r="CH313">
            <v>-3386.8</v>
          </cell>
          <cell r="CI313">
            <v>-514595859.85999995</v>
          </cell>
          <cell r="CJ313">
            <v>-5775282758.5899992</v>
          </cell>
          <cell r="CK313">
            <v>-371983289.63</v>
          </cell>
          <cell r="CL313">
            <v>-371983289.63</v>
          </cell>
        </row>
        <row r="314">
          <cell r="B314" t="str">
            <v>BWA01</v>
          </cell>
          <cell r="C314">
            <v>-1780494.52</v>
          </cell>
          <cell r="E314">
            <v>-47852.639999999999</v>
          </cell>
          <cell r="F314">
            <v>-492029.79</v>
          </cell>
          <cell r="G314">
            <v>-1460379889.0899999</v>
          </cell>
          <cell r="H314">
            <v>0</v>
          </cell>
          <cell r="I314">
            <v>0</v>
          </cell>
          <cell r="J314">
            <v>0</v>
          </cell>
          <cell r="K314">
            <v>-7</v>
          </cell>
          <cell r="L314">
            <v>261371944</v>
          </cell>
          <cell r="M314">
            <v>4967766.3</v>
          </cell>
          <cell r="N314">
            <v>385255.64</v>
          </cell>
          <cell r="O314">
            <v>-8390.59</v>
          </cell>
          <cell r="P314">
            <v>10490934.949999999</v>
          </cell>
          <cell r="Q314">
            <v>0</v>
          </cell>
          <cell r="R314">
            <v>-3193831.96</v>
          </cell>
          <cell r="S314">
            <v>0</v>
          </cell>
          <cell r="T314">
            <v>0</v>
          </cell>
          <cell r="U314">
            <v>16781.14</v>
          </cell>
          <cell r="V314">
            <v>-39</v>
          </cell>
          <cell r="W314">
            <v>-9935493.4499999993</v>
          </cell>
          <cell r="X314">
            <v>-1500</v>
          </cell>
          <cell r="Y314">
            <v>-979735.74</v>
          </cell>
          <cell r="Z314">
            <v>0</v>
          </cell>
          <cell r="AA314">
            <v>-672131.05</v>
          </cell>
          <cell r="AB314">
            <v>0</v>
          </cell>
          <cell r="AC314">
            <v>-3120231.05</v>
          </cell>
          <cell r="AE314">
            <v>-276465015.14999998</v>
          </cell>
          <cell r="AF314">
            <v>-722900623.38</v>
          </cell>
          <cell r="AG314">
            <v>-23121.07</v>
          </cell>
          <cell r="AH314">
            <v>-20981869.879999999</v>
          </cell>
          <cell r="AI314">
            <v>-7379620.3899999997</v>
          </cell>
          <cell r="AJ314">
            <v>-58825915.549999997</v>
          </cell>
          <cell r="AK314">
            <v>-16993348.289999999</v>
          </cell>
          <cell r="AL314">
            <v>-43649676.299999997</v>
          </cell>
          <cell r="AM314">
            <v>-73470313.780000001</v>
          </cell>
          <cell r="AN314">
            <v>-805970.26</v>
          </cell>
          <cell r="AO314">
            <v>0</v>
          </cell>
          <cell r="AP314">
            <v>0</v>
          </cell>
          <cell r="AQ314">
            <v>-5038862.3099999996</v>
          </cell>
          <cell r="AR314">
            <v>-2702422.94</v>
          </cell>
          <cell r="AS314">
            <v>0</v>
          </cell>
          <cell r="AT314">
            <v>-46605.1</v>
          </cell>
          <cell r="AU314">
            <v>-351859.4</v>
          </cell>
          <cell r="AV314">
            <v>1159930.8400000001</v>
          </cell>
          <cell r="AW314">
            <v>-2276394.21</v>
          </cell>
          <cell r="AX314">
            <v>-5867368.4299999997</v>
          </cell>
          <cell r="AY314">
            <v>-4391.18</v>
          </cell>
          <cell r="AZ314">
            <v>-58669537.140000001</v>
          </cell>
          <cell r="BA314">
            <v>-16590258.619999999</v>
          </cell>
          <cell r="BB314">
            <v>-165904829</v>
          </cell>
          <cell r="BC314">
            <v>-164157835.47</v>
          </cell>
          <cell r="BD314">
            <v>0</v>
          </cell>
          <cell r="BE314">
            <v>-69690948.459999993</v>
          </cell>
          <cell r="BF314">
            <v>-1269.42</v>
          </cell>
          <cell r="BG314">
            <v>-120668.5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-39419.199999999997</v>
          </cell>
          <cell r="BP314">
            <v>-57989.14</v>
          </cell>
          <cell r="BQ314">
            <v>-2146871.91</v>
          </cell>
          <cell r="BR314">
            <v>-745878.65</v>
          </cell>
          <cell r="BS314">
            <v>0</v>
          </cell>
          <cell r="BT314">
            <v>-1474370.82</v>
          </cell>
          <cell r="BU314">
            <v>-27775112.129999999</v>
          </cell>
          <cell r="BX314">
            <v>0</v>
          </cell>
          <cell r="BY314">
            <v>0</v>
          </cell>
          <cell r="BZ314">
            <v>648889.46</v>
          </cell>
          <cell r="CA314">
            <v>32802190.27</v>
          </cell>
          <cell r="CB314">
            <v>-15870090.92</v>
          </cell>
          <cell r="CD314">
            <v>-1.9999999552965164E-2</v>
          </cell>
          <cell r="CE314">
            <v>289837</v>
          </cell>
          <cell r="CF314">
            <v>-15870090.92</v>
          </cell>
          <cell r="CG314">
            <v>-15870090.92</v>
          </cell>
          <cell r="CH314">
            <v>0</v>
          </cell>
          <cell r="CI314">
            <v>-946861990.6899997</v>
          </cell>
          <cell r="CJ314">
            <v>-23121.07</v>
          </cell>
          <cell r="CK314">
            <v>-1199600044.5700002</v>
          </cell>
          <cell r="CL314">
            <v>-1183009785.9500003</v>
          </cell>
        </row>
        <row r="315">
          <cell r="B315" t="str">
            <v>BWA03</v>
          </cell>
          <cell r="C315">
            <v>-4485240.8600000003</v>
          </cell>
          <cell r="E315">
            <v>-362236.23</v>
          </cell>
          <cell r="F315">
            <v>-124099.49</v>
          </cell>
          <cell r="G315">
            <v>-3924315925.4499998</v>
          </cell>
          <cell r="I315">
            <v>-131489.29999999999</v>
          </cell>
          <cell r="J315">
            <v>-1131</v>
          </cell>
          <cell r="L315">
            <v>-199904517</v>
          </cell>
          <cell r="M315">
            <v>-11678371.720000001</v>
          </cell>
          <cell r="N315">
            <v>-38523272.939999998</v>
          </cell>
          <cell r="O315">
            <v>278941.53000000003</v>
          </cell>
          <cell r="P315">
            <v>4597906.2</v>
          </cell>
          <cell r="Q315">
            <v>5553611.75</v>
          </cell>
          <cell r="R315">
            <v>-2043702.64</v>
          </cell>
          <cell r="S315">
            <v>-10751249.99</v>
          </cell>
          <cell r="U315">
            <v>-557882.48</v>
          </cell>
          <cell r="V315">
            <v>-9195812.2699999996</v>
          </cell>
          <cell r="W315">
            <v>-452007.3</v>
          </cell>
          <cell r="X315">
            <v>0</v>
          </cell>
          <cell r="Y315">
            <v>-156048.32000000001</v>
          </cell>
          <cell r="Z315">
            <v>-7012561.8600000003</v>
          </cell>
          <cell r="AB315">
            <v>69.03</v>
          </cell>
          <cell r="AE315">
            <v>161818326.97999999</v>
          </cell>
          <cell r="AF315">
            <v>-14421327.710000001</v>
          </cell>
          <cell r="AG315">
            <v>-33871198.619999997</v>
          </cell>
          <cell r="AH315">
            <v>-12716439.18</v>
          </cell>
          <cell r="AI315">
            <v>-11107223.51</v>
          </cell>
          <cell r="AJ315">
            <v>-24373183.140000001</v>
          </cell>
          <cell r="AK315">
            <v>-39887516.780000001</v>
          </cell>
          <cell r="AL315">
            <v>-45868652.939999998</v>
          </cell>
          <cell r="AM315">
            <v>-45853552.810000002</v>
          </cell>
          <cell r="AN315">
            <v>-72818246.079999998</v>
          </cell>
          <cell r="AQ315">
            <v>-3366870.23</v>
          </cell>
          <cell r="AR315">
            <v>-52600567.960000001</v>
          </cell>
          <cell r="AS315">
            <v>0</v>
          </cell>
          <cell r="AT315">
            <v>-926034.04</v>
          </cell>
          <cell r="AU315">
            <v>-2080630.75</v>
          </cell>
          <cell r="AV315">
            <v>-189136.52</v>
          </cell>
          <cell r="AW315">
            <v>-353374.65</v>
          </cell>
          <cell r="AX315">
            <v>-137108.89000000001</v>
          </cell>
          <cell r="AY315">
            <v>-160234.42000000001</v>
          </cell>
          <cell r="AZ315">
            <v>-55708425.909999996</v>
          </cell>
          <cell r="BA315">
            <v>-3384085.46</v>
          </cell>
          <cell r="BB315">
            <v>17150.349999999999</v>
          </cell>
          <cell r="BD315">
            <v>-4700000</v>
          </cell>
          <cell r="BF315">
            <v>-3775775</v>
          </cell>
          <cell r="BG315">
            <v>-390551.95</v>
          </cell>
          <cell r="BH315">
            <v>-23327.759999999998</v>
          </cell>
          <cell r="BI315">
            <v>-4284837</v>
          </cell>
          <cell r="BJ315">
            <v>-8097082.4699999997</v>
          </cell>
          <cell r="BK315">
            <v>-9461132.6799999997</v>
          </cell>
          <cell r="BL315">
            <v>-1697251.01</v>
          </cell>
          <cell r="BM315">
            <v>-1059078.49</v>
          </cell>
          <cell r="BN315">
            <v>-95797.08</v>
          </cell>
          <cell r="BO315">
            <v>-81335.86</v>
          </cell>
          <cell r="BP315">
            <v>-21390.01</v>
          </cell>
          <cell r="BS315">
            <v>-6871111.0199999996</v>
          </cell>
          <cell r="BZ315">
            <v>685333.31</v>
          </cell>
          <cell r="CA315">
            <v>17549906.539999999</v>
          </cell>
          <cell r="CB315">
            <v>269684052.07999998</v>
          </cell>
          <cell r="CD315">
            <v>-1.000000536441803E-2</v>
          </cell>
          <cell r="CF315">
            <v>269684052.07999998</v>
          </cell>
          <cell r="CG315">
            <v>24211536.73999998</v>
          </cell>
          <cell r="CH315">
            <v>0</v>
          </cell>
          <cell r="CI315">
            <v>-346654981.56999993</v>
          </cell>
          <cell r="CJ315">
            <v>-333711860.28999996</v>
          </cell>
          <cell r="CK315">
            <v>-339822562.5</v>
          </cell>
          <cell r="CL315">
            <v>-339822562.5</v>
          </cell>
        </row>
        <row r="316">
          <cell r="B316" t="str">
            <v>BWA04</v>
          </cell>
          <cell r="C316">
            <v>-14960134.939999999</v>
          </cell>
          <cell r="E316">
            <v>0</v>
          </cell>
          <cell r="F316">
            <v>-502083.5</v>
          </cell>
          <cell r="G316">
            <v>-8946522.0500000007</v>
          </cell>
          <cell r="L316">
            <v>-221929132</v>
          </cell>
          <cell r="M316">
            <v>-5280608.6100000003</v>
          </cell>
          <cell r="O316">
            <v>-0.01</v>
          </cell>
          <cell r="P316">
            <v>1724521.96</v>
          </cell>
          <cell r="Q316">
            <v>2509218.65</v>
          </cell>
          <cell r="R316">
            <v>-2404073.7400000002</v>
          </cell>
          <cell r="S316">
            <v>-3358768.25</v>
          </cell>
          <cell r="U316">
            <v>0</v>
          </cell>
          <cell r="V316">
            <v>-3449043.93</v>
          </cell>
          <cell r="W316">
            <v>183424.28</v>
          </cell>
          <cell r="X316">
            <v>-4000</v>
          </cell>
          <cell r="Y316">
            <v>-1101262.77</v>
          </cell>
          <cell r="Z316">
            <v>-12858748.779999999</v>
          </cell>
          <cell r="AB316">
            <v>-69.03</v>
          </cell>
          <cell r="AD316">
            <v>30479828.800000001</v>
          </cell>
          <cell r="AF316">
            <v>-341201.09</v>
          </cell>
          <cell r="AG316">
            <v>-83711159.980000004</v>
          </cell>
          <cell r="AH316">
            <v>-2821062.7</v>
          </cell>
          <cell r="AI316">
            <v>-5018437.3499999996</v>
          </cell>
          <cell r="AJ316">
            <v>-5273915.22</v>
          </cell>
          <cell r="AK316">
            <v>-9534614.1600000001</v>
          </cell>
          <cell r="AL316">
            <v>-12454588.59</v>
          </cell>
          <cell r="AM316">
            <v>-13319608.880000001</v>
          </cell>
          <cell r="AN316">
            <v>-22017031.719999999</v>
          </cell>
          <cell r="AP316">
            <v>0</v>
          </cell>
          <cell r="AQ316">
            <v>-853280.08</v>
          </cell>
          <cell r="AR316">
            <v>-1484828.08</v>
          </cell>
          <cell r="AS316">
            <v>0</v>
          </cell>
          <cell r="AT316">
            <v>-56960.75</v>
          </cell>
          <cell r="AU316">
            <v>-452797.84</v>
          </cell>
          <cell r="AV316">
            <v>-196203.3</v>
          </cell>
          <cell r="AW316">
            <v>-155406.07</v>
          </cell>
          <cell r="AX316">
            <v>-1455035.64</v>
          </cell>
          <cell r="AY316">
            <v>-4787.9399999999996</v>
          </cell>
          <cell r="AZ316">
            <v>-653667.72</v>
          </cell>
          <cell r="BA316">
            <v>0</v>
          </cell>
          <cell r="BB316">
            <v>-4546920</v>
          </cell>
          <cell r="BD316">
            <v>-375216.24</v>
          </cell>
          <cell r="BF316">
            <v>-211492.04</v>
          </cell>
          <cell r="BG316">
            <v>-4622284.2699999996</v>
          </cell>
          <cell r="BH316">
            <v>-157838.29999999999</v>
          </cell>
          <cell r="BO316">
            <v>-29615.08</v>
          </cell>
          <cell r="BP316">
            <v>0</v>
          </cell>
          <cell r="BQ316">
            <v>-3373210.13</v>
          </cell>
          <cell r="BZ316">
            <v>165834.98000000001</v>
          </cell>
          <cell r="CA316">
            <v>588643.03</v>
          </cell>
          <cell r="CB316">
            <v>36228255.780000001</v>
          </cell>
          <cell r="CD316">
            <v>1.000000536441803E-2</v>
          </cell>
          <cell r="CF316">
            <v>36228255.780000001</v>
          </cell>
          <cell r="CG316">
            <v>4451434.93</v>
          </cell>
          <cell r="CH316">
            <v>-3353.7</v>
          </cell>
          <cell r="CI316">
            <v>-57459958.489999995</v>
          </cell>
          <cell r="CJ316">
            <v>-91152687.579999998</v>
          </cell>
          <cell r="CK316">
            <v>-33181600.84</v>
          </cell>
          <cell r="CL316">
            <v>-33181600.84</v>
          </cell>
        </row>
        <row r="317">
          <cell r="B317" t="str">
            <v>BWA06</v>
          </cell>
          <cell r="C317">
            <v>-15693529.68</v>
          </cell>
          <cell r="E317">
            <v>0</v>
          </cell>
          <cell r="F317">
            <v>-350</v>
          </cell>
          <cell r="G317">
            <v>0</v>
          </cell>
          <cell r="H317">
            <v>0</v>
          </cell>
          <cell r="I317">
            <v>0</v>
          </cell>
          <cell r="J317">
            <v>-1765489.36</v>
          </cell>
          <cell r="K317">
            <v>-3520786.57</v>
          </cell>
          <cell r="L317">
            <v>958932320</v>
          </cell>
          <cell r="M317">
            <v>0</v>
          </cell>
          <cell r="N317">
            <v>-23679011.170000002</v>
          </cell>
          <cell r="O317">
            <v>-0.01</v>
          </cell>
          <cell r="P317">
            <v>0</v>
          </cell>
          <cell r="Q317">
            <v>-118290241</v>
          </cell>
          <cell r="R317">
            <v>-985452.09</v>
          </cell>
          <cell r="S317">
            <v>47358022.170000002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-1176115.52</v>
          </cell>
          <cell r="Y317">
            <v>-681718478.20000005</v>
          </cell>
          <cell r="Z317">
            <v>14328120.18</v>
          </cell>
          <cell r="AA317">
            <v>-672131.05</v>
          </cell>
          <cell r="AB317">
            <v>-151859.69</v>
          </cell>
          <cell r="AC317">
            <v>-3120231.05</v>
          </cell>
          <cell r="AE317">
            <v>253226303.69</v>
          </cell>
          <cell r="AF317">
            <v>-4001328952.7199998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-323196.23</v>
          </cell>
          <cell r="AM317">
            <v>-422678.34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U317">
            <v>0</v>
          </cell>
          <cell r="AV317">
            <v>0</v>
          </cell>
          <cell r="AW317">
            <v>-9250</v>
          </cell>
          <cell r="AX317">
            <v>0</v>
          </cell>
          <cell r="AY317">
            <v>-0.35</v>
          </cell>
          <cell r="AZ317">
            <v>0</v>
          </cell>
          <cell r="BA317">
            <v>0</v>
          </cell>
          <cell r="BB317">
            <v>0</v>
          </cell>
          <cell r="BD317">
            <v>0</v>
          </cell>
          <cell r="BE317">
            <v>5736106.5599999996</v>
          </cell>
          <cell r="BF317">
            <v>-2015817.04</v>
          </cell>
          <cell r="BG317">
            <v>0</v>
          </cell>
          <cell r="BH317">
            <v>0</v>
          </cell>
          <cell r="BI317">
            <v>-7322273.8200000003</v>
          </cell>
          <cell r="BJ317">
            <v>-7523690.5599999996</v>
          </cell>
          <cell r="BK317">
            <v>1742958.78</v>
          </cell>
          <cell r="BL317">
            <v>-6769868.9299999997</v>
          </cell>
          <cell r="BM317">
            <v>-5850465.4800000004</v>
          </cell>
          <cell r="BN317">
            <v>-4443176.43</v>
          </cell>
          <cell r="BO317">
            <v>0</v>
          </cell>
          <cell r="BP317">
            <v>0</v>
          </cell>
          <cell r="BQ317">
            <v>0</v>
          </cell>
          <cell r="BR317">
            <v>-964627.09</v>
          </cell>
          <cell r="BS317">
            <v>-27775112.129999999</v>
          </cell>
          <cell r="BV317">
            <v>0</v>
          </cell>
          <cell r="BW317">
            <v>0</v>
          </cell>
          <cell r="BX317">
            <v>65498</v>
          </cell>
          <cell r="BZ317">
            <v>1130820709.3399999</v>
          </cell>
          <cell r="CA317">
            <v>1171202.06</v>
          </cell>
          <cell r="CB317">
            <v>-159003525.72</v>
          </cell>
          <cell r="CC317">
            <v>289837</v>
          </cell>
          <cell r="CD317">
            <v>0</v>
          </cell>
          <cell r="CE317">
            <v>0</v>
          </cell>
          <cell r="CF317">
            <v>19368331.829999998</v>
          </cell>
          <cell r="CG317">
            <v>0</v>
          </cell>
          <cell r="CH317">
            <v>-197442686.22999999</v>
          </cell>
          <cell r="CI317">
            <v>0</v>
          </cell>
          <cell r="CJ317">
            <v>0.59000000357627869</v>
          </cell>
          <cell r="CK317">
            <v>-4001328952.7199998</v>
          </cell>
          <cell r="CL317">
            <v>-4001328952.7199998</v>
          </cell>
        </row>
        <row r="318">
          <cell r="B318" t="str">
            <v>BWA08</v>
          </cell>
          <cell r="C318">
            <v>-4133356.05</v>
          </cell>
          <cell r="F318">
            <v>-155643.13</v>
          </cell>
          <cell r="G318">
            <v>-25484256.280000001</v>
          </cell>
          <cell r="I318">
            <v>-128267.88</v>
          </cell>
          <cell r="J318">
            <v>0</v>
          </cell>
          <cell r="L318">
            <v>-249021205</v>
          </cell>
          <cell r="M318">
            <v>116945.84</v>
          </cell>
          <cell r="N318">
            <v>-8485946.7599999998</v>
          </cell>
          <cell r="O318">
            <v>3210.1</v>
          </cell>
          <cell r="P318">
            <v>43705.49</v>
          </cell>
          <cell r="Q318">
            <v>-254937.25</v>
          </cell>
          <cell r="R318">
            <v>-872945.42</v>
          </cell>
          <cell r="S318">
            <v>16971893.5</v>
          </cell>
          <cell r="U318">
            <v>-6420.2</v>
          </cell>
          <cell r="V318">
            <v>-170482291.25</v>
          </cell>
          <cell r="W318">
            <v>-233891.59</v>
          </cell>
          <cell r="X318">
            <v>-220170.36</v>
          </cell>
          <cell r="Y318">
            <v>-142158.29</v>
          </cell>
          <cell r="Z318">
            <v>0</v>
          </cell>
          <cell r="AB318">
            <v>69.03</v>
          </cell>
          <cell r="AD318">
            <v>42361151.109999999</v>
          </cell>
          <cell r="AE318">
            <v>20485579.98</v>
          </cell>
          <cell r="AF318">
            <v>-7273942.5599999996</v>
          </cell>
          <cell r="AG318">
            <v>-101880895.78</v>
          </cell>
          <cell r="AH318">
            <v>-87411</v>
          </cell>
          <cell r="AI318">
            <v>-15701.35</v>
          </cell>
          <cell r="AJ318">
            <v>-1073782.1000000001</v>
          </cell>
          <cell r="AK318">
            <v>-176961.31</v>
          </cell>
          <cell r="AL318">
            <v>-559778.16</v>
          </cell>
          <cell r="AM318">
            <v>-1353156.6</v>
          </cell>
          <cell r="AN318">
            <v>-805970.26</v>
          </cell>
          <cell r="AP318">
            <v>0</v>
          </cell>
          <cell r="AQ318">
            <v>-58755.07</v>
          </cell>
          <cell r="AR318">
            <v>-11210.13</v>
          </cell>
          <cell r="AS318">
            <v>0</v>
          </cell>
          <cell r="AT318">
            <v>-65039.23</v>
          </cell>
          <cell r="AU318">
            <v>-366746.96</v>
          </cell>
          <cell r="AV318">
            <v>-4633014.8</v>
          </cell>
          <cell r="AW318">
            <v>-19628.59</v>
          </cell>
          <cell r="AX318">
            <v>5403507.71</v>
          </cell>
          <cell r="AY318">
            <v>-463.5</v>
          </cell>
          <cell r="AZ318">
            <v>-19991.349999999999</v>
          </cell>
          <cell r="BA318">
            <v>-370096.91</v>
          </cell>
          <cell r="BB318">
            <v>-5050064</v>
          </cell>
          <cell r="BD318">
            <v>-1908193.9</v>
          </cell>
          <cell r="BF318">
            <v>-1417199.43</v>
          </cell>
          <cell r="BG318">
            <v>-3951.59</v>
          </cell>
          <cell r="BH318">
            <v>-11682.83</v>
          </cell>
          <cell r="BI318">
            <v>-4284837</v>
          </cell>
          <cell r="BJ318">
            <v>-8097082.4699999997</v>
          </cell>
          <cell r="BK318">
            <v>-9461132.6799999997</v>
          </cell>
          <cell r="BL318">
            <v>-1697251.01</v>
          </cell>
          <cell r="BM318">
            <v>-1059078.49</v>
          </cell>
          <cell r="BN318">
            <v>-69966.17</v>
          </cell>
          <cell r="BO318">
            <v>-9095.65</v>
          </cell>
          <cell r="BP318">
            <v>-200</v>
          </cell>
          <cell r="BQ318">
            <v>-3172189.36</v>
          </cell>
          <cell r="BS318">
            <v>-6871111.0199999996</v>
          </cell>
          <cell r="BZ318">
            <v>1919565846.1000001</v>
          </cell>
          <cell r="CA318">
            <v>26563.89</v>
          </cell>
          <cell r="CB318">
            <v>602296.61</v>
          </cell>
          <cell r="CD318">
            <v>-734700026.95000005</v>
          </cell>
          <cell r="CF318">
            <v>602296.61</v>
          </cell>
          <cell r="CG318">
            <v>0</v>
          </cell>
          <cell r="CH318">
            <v>0</v>
          </cell>
          <cell r="CI318">
            <v>-82198835.060000002</v>
          </cell>
          <cell r="CJ318">
            <v>-101880895.78</v>
          </cell>
          <cell r="CK318">
            <v>-16054578.689999999</v>
          </cell>
          <cell r="CL318">
            <v>-15684481.779999999</v>
          </cell>
        </row>
        <row r="319">
          <cell r="B319" t="str">
            <v>BWA09</v>
          </cell>
          <cell r="C319">
            <v>-13465172.26</v>
          </cell>
          <cell r="E319">
            <v>-48610.44</v>
          </cell>
          <cell r="F319">
            <v>0</v>
          </cell>
          <cell r="G319">
            <v>-0.01</v>
          </cell>
          <cell r="I319">
            <v>44033.41</v>
          </cell>
          <cell r="L319">
            <v>-24036878.170000002</v>
          </cell>
          <cell r="M319">
            <v>812038.69</v>
          </cell>
          <cell r="N319">
            <v>-19080004.600000001</v>
          </cell>
          <cell r="O319">
            <v>-5896721.1799999997</v>
          </cell>
          <cell r="P319">
            <v>529492.55000000005</v>
          </cell>
          <cell r="Q319">
            <v>734304.4</v>
          </cell>
          <cell r="R319">
            <v>-1683384.45</v>
          </cell>
          <cell r="S319">
            <v>-708484.05</v>
          </cell>
          <cell r="T319">
            <v>0</v>
          </cell>
          <cell r="U319">
            <v>3497554.19</v>
          </cell>
          <cell r="V319">
            <v>-1058985.1399999999</v>
          </cell>
          <cell r="W319">
            <v>-1491123.42</v>
          </cell>
          <cell r="X319">
            <v>0</v>
          </cell>
          <cell r="Y319">
            <v>-2913374.06</v>
          </cell>
          <cell r="Z319">
            <v>-544768.05000000005</v>
          </cell>
          <cell r="AA319">
            <v>18703.2</v>
          </cell>
          <cell r="AB319">
            <v>9629.7800000000007</v>
          </cell>
          <cell r="AC319">
            <v>2.37</v>
          </cell>
          <cell r="AE319">
            <v>166449973.12</v>
          </cell>
          <cell r="AF319">
            <v>-264591502.94999999</v>
          </cell>
          <cell r="AG319">
            <v>-15000000</v>
          </cell>
          <cell r="AH319">
            <v>-1390656.62</v>
          </cell>
          <cell r="AI319">
            <v>-189.5</v>
          </cell>
          <cell r="AJ319">
            <v>-852864.74</v>
          </cell>
          <cell r="AK319">
            <v>-7248924.5700000003</v>
          </cell>
          <cell r="AL319">
            <v>-322802.42</v>
          </cell>
          <cell r="AM319">
            <v>-5602983.1299999999</v>
          </cell>
          <cell r="AN319">
            <v>-5149596.7300000004</v>
          </cell>
          <cell r="AQ319">
            <v>-257643.53</v>
          </cell>
          <cell r="AR319">
            <v>0</v>
          </cell>
          <cell r="AS319">
            <v>562849430.71000004</v>
          </cell>
          <cell r="AT319">
            <v>659220354.36000001</v>
          </cell>
          <cell r="AU319">
            <v>3428878.85</v>
          </cell>
          <cell r="AV319">
            <v>-457471172.25</v>
          </cell>
          <cell r="AW319">
            <v>0</v>
          </cell>
          <cell r="AX319">
            <v>2794021.34</v>
          </cell>
          <cell r="AY319">
            <v>-4082659.24</v>
          </cell>
          <cell r="AZ319">
            <v>0</v>
          </cell>
          <cell r="BA319">
            <v>-35417665.490000002</v>
          </cell>
          <cell r="BB319">
            <v>-12139270.02</v>
          </cell>
          <cell r="BD319">
            <v>-218847.22</v>
          </cell>
          <cell r="BF319">
            <v>0</v>
          </cell>
          <cell r="BG319">
            <v>-223681.56</v>
          </cell>
          <cell r="BH319">
            <v>-8745386.4000000004</v>
          </cell>
          <cell r="BO319">
            <v>8275.52</v>
          </cell>
          <cell r="BP319">
            <v>347607.06</v>
          </cell>
          <cell r="BQ319">
            <v>0</v>
          </cell>
          <cell r="BZ319">
            <v>1964685430.8299999</v>
          </cell>
          <cell r="CA319">
            <v>1905706.8000000715</v>
          </cell>
          <cell r="CB319">
            <v>1414351.62</v>
          </cell>
          <cell r="CD319">
            <v>-88989046.640000001</v>
          </cell>
          <cell r="CF319">
            <v>1414351.62</v>
          </cell>
          <cell r="CG319">
            <v>0</v>
          </cell>
          <cell r="CH319">
            <v>0</v>
          </cell>
          <cell r="CI319">
            <v>-6607304.9800000014</v>
          </cell>
          <cell r="CJ319">
            <v>-47540172.280000009</v>
          </cell>
          <cell r="CK319">
            <v>-2010546.47</v>
          </cell>
          <cell r="CL319">
            <v>-2010546.47</v>
          </cell>
        </row>
        <row r="320">
          <cell r="B320" t="str">
            <v>BWA10</v>
          </cell>
          <cell r="C320">
            <v>-13077927.66</v>
          </cell>
          <cell r="E320">
            <v>0</v>
          </cell>
          <cell r="F320">
            <v>-2886438.49</v>
          </cell>
          <cell r="G320">
            <v>134809.89000000001</v>
          </cell>
          <cell r="I320">
            <v>40239.46</v>
          </cell>
          <cell r="L320">
            <v>-3263192.53</v>
          </cell>
          <cell r="M320">
            <v>2827429.42</v>
          </cell>
          <cell r="N320">
            <v>7629436.9199999999</v>
          </cell>
          <cell r="O320">
            <v>-27103400</v>
          </cell>
          <cell r="P320">
            <v>916292.62</v>
          </cell>
          <cell r="Q320">
            <v>734304.4</v>
          </cell>
          <cell r="R320">
            <v>0</v>
          </cell>
          <cell r="S320">
            <v>-23878965.600000001</v>
          </cell>
          <cell r="U320">
            <v>455257.61</v>
          </cell>
          <cell r="V320">
            <v>0</v>
          </cell>
          <cell r="W320">
            <v>-1237450.8600000001</v>
          </cell>
          <cell r="X320">
            <v>-15258873.52</v>
          </cell>
          <cell r="Y320">
            <v>0</v>
          </cell>
          <cell r="Z320">
            <v>-18215081.129999999</v>
          </cell>
          <cell r="AA320">
            <v>18703.2</v>
          </cell>
          <cell r="AB320">
            <v>9629.7800000000007</v>
          </cell>
          <cell r="AD320">
            <v>1244699.3899999999</v>
          </cell>
          <cell r="AE320">
            <v>36957989.75</v>
          </cell>
          <cell r="AF320">
            <v>0</v>
          </cell>
          <cell r="AG320">
            <v>-5098654046.1999998</v>
          </cell>
          <cell r="AH320">
            <v>-14895796.66</v>
          </cell>
          <cell r="AI320">
            <v>0</v>
          </cell>
          <cell r="AJ320">
            <v>0</v>
          </cell>
          <cell r="AK320">
            <v>-116153088.48999999</v>
          </cell>
          <cell r="AL320">
            <v>0.1</v>
          </cell>
          <cell r="AM320">
            <v>-70240206.870000005</v>
          </cell>
          <cell r="AN320">
            <v>-181784046.47999999</v>
          </cell>
          <cell r="AQ320">
            <v>0</v>
          </cell>
          <cell r="AR320">
            <v>-3183865.26</v>
          </cell>
          <cell r="AS320">
            <v>0</v>
          </cell>
          <cell r="AT320">
            <v>61188947.039999999</v>
          </cell>
          <cell r="AU320">
            <v>-8883005.2200000007</v>
          </cell>
          <cell r="AV320">
            <v>-183743.73</v>
          </cell>
          <cell r="AW320">
            <v>-1437149.53</v>
          </cell>
          <cell r="AX320">
            <v>831831.11</v>
          </cell>
          <cell r="AY320">
            <v>137064371.69999999</v>
          </cell>
          <cell r="AZ320">
            <v>-412197.28</v>
          </cell>
          <cell r="BA320">
            <v>-12169021.16</v>
          </cell>
          <cell r="BB320">
            <v>-5590844.75</v>
          </cell>
          <cell r="BD320">
            <v>-3784316.27</v>
          </cell>
          <cell r="BF320">
            <v>-2978480.07</v>
          </cell>
          <cell r="BG320">
            <v>-14461429.779999999</v>
          </cell>
          <cell r="BH320">
            <v>-30293198.140000001</v>
          </cell>
          <cell r="BI320">
            <v>0</v>
          </cell>
          <cell r="BO320">
            <v>-81335.86</v>
          </cell>
          <cell r="BP320">
            <v>-21740.25</v>
          </cell>
          <cell r="BQ320">
            <v>1060.31</v>
          </cell>
          <cell r="BZ320">
            <v>471344897.30999994</v>
          </cell>
          <cell r="CA320">
            <v>-54916.579999998212</v>
          </cell>
          <cell r="CB320">
            <v>32385.32</v>
          </cell>
          <cell r="CD320">
            <v>-15540710.080000002</v>
          </cell>
          <cell r="CF320">
            <v>32385.32</v>
          </cell>
          <cell r="CG320">
            <v>0</v>
          </cell>
          <cell r="CH320">
            <v>0</v>
          </cell>
          <cell r="CI320">
            <v>-221178018.27000004</v>
          </cell>
          <cell r="CJ320">
            <v>-542226103.11000001</v>
          </cell>
          <cell r="CK320">
            <v>-177402071.91999999</v>
          </cell>
          <cell r="CL320">
            <v>-165233050.75999999</v>
          </cell>
        </row>
        <row r="321">
          <cell r="B321" t="str">
            <v>BWA11</v>
          </cell>
          <cell r="C321">
            <v>-21977612.66</v>
          </cell>
          <cell r="F321">
            <v>-1015998.68</v>
          </cell>
          <cell r="G321">
            <v>-394524.82</v>
          </cell>
          <cell r="I321">
            <v>44033.41</v>
          </cell>
          <cell r="K321">
            <v>0</v>
          </cell>
          <cell r="L321">
            <v>-24036878.170000002</v>
          </cell>
          <cell r="M321">
            <v>56146.77</v>
          </cell>
          <cell r="N321">
            <v>-11722218.82</v>
          </cell>
          <cell r="O321">
            <v>21911831.670000002</v>
          </cell>
          <cell r="P321">
            <v>10472903.4</v>
          </cell>
          <cell r="Q321">
            <v>21645830.41</v>
          </cell>
          <cell r="R321">
            <v>0</v>
          </cell>
          <cell r="S321">
            <v>-9439260.2300000004</v>
          </cell>
          <cell r="T321">
            <v>0</v>
          </cell>
          <cell r="U321">
            <v>-43823663.399999999</v>
          </cell>
          <cell r="V321">
            <v>-20945806.84</v>
          </cell>
          <cell r="W321">
            <v>-112254.52</v>
          </cell>
          <cell r="X321">
            <v>-11355649.07</v>
          </cell>
          <cell r="Y321">
            <v>0</v>
          </cell>
          <cell r="Z321">
            <v>-23687509.16</v>
          </cell>
          <cell r="AA321">
            <v>18703.2</v>
          </cell>
          <cell r="AB321">
            <v>9629.7800000000007</v>
          </cell>
          <cell r="AE321">
            <v>58559135.659999996</v>
          </cell>
          <cell r="AF321">
            <v>-228823557.91</v>
          </cell>
          <cell r="AG321">
            <v>-874881019.51999998</v>
          </cell>
          <cell r="AH321">
            <v>-34781287.880000003</v>
          </cell>
          <cell r="AI321">
            <v>-43291660.789999999</v>
          </cell>
          <cell r="AJ321">
            <v>-13184413.880000001</v>
          </cell>
          <cell r="AK321">
            <v>-107403500.67</v>
          </cell>
          <cell r="AL321">
            <v>-25101378.760000002</v>
          </cell>
          <cell r="AM321">
            <v>-51402117.130000003</v>
          </cell>
          <cell r="AN321">
            <v>-141831314.06</v>
          </cell>
          <cell r="AP321">
            <v>0</v>
          </cell>
          <cell r="AQ321">
            <v>-12647442.300000001</v>
          </cell>
          <cell r="AR321">
            <v>-14453540.359999999</v>
          </cell>
          <cell r="AS321">
            <v>-3353534.97</v>
          </cell>
          <cell r="AT321">
            <v>-1244105.42</v>
          </cell>
          <cell r="AU321">
            <v>-958784.65</v>
          </cell>
          <cell r="AV321">
            <v>-7047588.2999999998</v>
          </cell>
          <cell r="AW321">
            <v>-4399994.8600000003</v>
          </cell>
          <cell r="AX321">
            <v>-4594775.0599999996</v>
          </cell>
          <cell r="AY321">
            <v>-16858.310000000001</v>
          </cell>
          <cell r="AZ321">
            <v>-17966308.710000001</v>
          </cell>
          <cell r="BA321">
            <v>-17359277.489999998</v>
          </cell>
          <cell r="BB321">
            <v>-124934159</v>
          </cell>
          <cell r="BD321">
            <v>-218847.22</v>
          </cell>
          <cell r="BF321">
            <v>-2519214.12</v>
          </cell>
          <cell r="BG321">
            <v>-3881845.57</v>
          </cell>
          <cell r="BH321">
            <v>-399544.6</v>
          </cell>
          <cell r="BI321">
            <v>2550</v>
          </cell>
          <cell r="BO321">
            <v>-6166</v>
          </cell>
          <cell r="BP321">
            <v>-39419.199999999997</v>
          </cell>
          <cell r="BQ321">
            <v>0</v>
          </cell>
          <cell r="BR321">
            <v>-1945628.94</v>
          </cell>
          <cell r="BY321">
            <v>0</v>
          </cell>
          <cell r="BZ321">
            <v>755450519.20000005</v>
          </cell>
          <cell r="CA321">
            <v>-25772.379999995232</v>
          </cell>
          <cell r="CB321">
            <v>1905706.7999999523</v>
          </cell>
          <cell r="CD321">
            <v>-6430005.9199999999</v>
          </cell>
          <cell r="CF321">
            <v>-137905428.09</v>
          </cell>
          <cell r="CG321">
            <v>771312848.38999999</v>
          </cell>
          <cell r="CH321">
            <v>-3381.29</v>
          </cell>
          <cell r="CI321">
            <v>0</v>
          </cell>
          <cell r="CJ321">
            <v>-23121.07</v>
          </cell>
          <cell r="CK321">
            <v>-645640019.81999993</v>
          </cell>
          <cell r="CL321">
            <v>-645640019.81999993</v>
          </cell>
        </row>
        <row r="322">
          <cell r="B322" t="str">
            <v>BWA12</v>
          </cell>
          <cell r="C322">
            <v>-1184482.8999999999</v>
          </cell>
          <cell r="E322">
            <v>-0.24</v>
          </cell>
          <cell r="F322">
            <v>-83821.56</v>
          </cell>
          <cell r="G322">
            <v>0</v>
          </cell>
          <cell r="I322">
            <v>39009.64</v>
          </cell>
          <cell r="L322">
            <v>-11089120.220000001</v>
          </cell>
          <cell r="M322">
            <v>-11678371.720000001</v>
          </cell>
          <cell r="N322">
            <v>-7055138</v>
          </cell>
          <cell r="O322">
            <v>8481122.6999999993</v>
          </cell>
          <cell r="P322">
            <v>13460521.060000001</v>
          </cell>
          <cell r="Q322">
            <v>8593863.5299999993</v>
          </cell>
          <cell r="R322">
            <v>0</v>
          </cell>
          <cell r="S322">
            <v>-10751249.99</v>
          </cell>
          <cell r="V322">
            <v>24679827.66</v>
          </cell>
          <cell r="W322">
            <v>94778977.819999993</v>
          </cell>
          <cell r="X322">
            <v>-686087</v>
          </cell>
          <cell r="Y322">
            <v>0.01</v>
          </cell>
          <cell r="Z322">
            <v>-7012561.8600000003</v>
          </cell>
          <cell r="AA322">
            <v>18703.2</v>
          </cell>
          <cell r="AB322">
            <v>9629.7800000000007</v>
          </cell>
          <cell r="AC322">
            <v>119675914.70999999</v>
          </cell>
          <cell r="AD322">
            <v>1157302.53</v>
          </cell>
          <cell r="AE322">
            <v>80733621.709999993</v>
          </cell>
          <cell r="AF322">
            <v>-41149358.280000001</v>
          </cell>
          <cell r="AG322">
            <v>-21393779.32</v>
          </cell>
          <cell r="AH322">
            <v>-12716439.18</v>
          </cell>
          <cell r="AI322">
            <v>-11107223.51</v>
          </cell>
          <cell r="AJ322">
            <v>-24373183.140000001</v>
          </cell>
          <cell r="AK322">
            <v>-39887516.780000001</v>
          </cell>
          <cell r="AL322">
            <v>-45868652.939999998</v>
          </cell>
          <cell r="AM322">
            <v>-45853552.810000002</v>
          </cell>
          <cell r="AN322">
            <v>-72818246.079999998</v>
          </cell>
          <cell r="AR322">
            <v>-18683215.989999998</v>
          </cell>
          <cell r="AS322">
            <v>891914.87</v>
          </cell>
          <cell r="AT322">
            <v>1431095.76</v>
          </cell>
          <cell r="AU322">
            <v>65377874.189999998</v>
          </cell>
          <cell r="AV322">
            <v>-158313265.12</v>
          </cell>
          <cell r="AW322">
            <v>-98593741.129999995</v>
          </cell>
          <cell r="AX322">
            <v>-210390968.91999999</v>
          </cell>
          <cell r="AY322">
            <v>158313265.11000001</v>
          </cell>
          <cell r="AZ322">
            <v>38190323.490000002</v>
          </cell>
          <cell r="BA322">
            <v>-1447999230.52</v>
          </cell>
          <cell r="BD322">
            <v>-1804361.42</v>
          </cell>
          <cell r="BF322">
            <v>-3633985.93</v>
          </cell>
          <cell r="BG322">
            <v>54377.4</v>
          </cell>
          <cell r="BH322">
            <v>-1163097.03</v>
          </cell>
          <cell r="BI322">
            <v>-25877.759999999998</v>
          </cell>
          <cell r="BO322">
            <v>12993.52</v>
          </cell>
          <cell r="BP322">
            <v>347607.06</v>
          </cell>
          <cell r="BQ322">
            <v>-218676.17</v>
          </cell>
          <cell r="BT322">
            <v>-743858.71</v>
          </cell>
          <cell r="BZ322">
            <v>529158151.83999997</v>
          </cell>
          <cell r="CA322">
            <v>2744.3599999998696</v>
          </cell>
          <cell r="CB322">
            <v>-54916.579999998212</v>
          </cell>
          <cell r="CD322">
            <v>-9.9999904632568359E-3</v>
          </cell>
          <cell r="CF322">
            <v>-33215866.940000001</v>
          </cell>
          <cell r="CG322">
            <v>65377874.189999998</v>
          </cell>
          <cell r="CH322">
            <v>24679827.66</v>
          </cell>
          <cell r="CI322">
            <v>-1184482.8999999999</v>
          </cell>
          <cell r="CJ322">
            <v>-398817559.25000006</v>
          </cell>
          <cell r="CK322">
            <v>0</v>
          </cell>
          <cell r="CL322">
            <v>0</v>
          </cell>
        </row>
        <row r="323">
          <cell r="B323" t="str">
            <v>BWA16</v>
          </cell>
          <cell r="C323">
            <v>0</v>
          </cell>
          <cell r="F323">
            <v>0</v>
          </cell>
          <cell r="G323">
            <v>0</v>
          </cell>
          <cell r="I323">
            <v>0</v>
          </cell>
          <cell r="L323">
            <v>-261371944</v>
          </cell>
          <cell r="M323">
            <v>-5280608.6100000003</v>
          </cell>
          <cell r="N323">
            <v>2821513.23</v>
          </cell>
          <cell r="O323">
            <v>3436513.05</v>
          </cell>
          <cell r="P323">
            <v>-303.43</v>
          </cell>
          <cell r="Q323">
            <v>2509218.65</v>
          </cell>
          <cell r="R323">
            <v>-3662329.45</v>
          </cell>
          <cell r="S323">
            <v>-3358768.25</v>
          </cell>
          <cell r="U323">
            <v>15010308.27</v>
          </cell>
          <cell r="V323">
            <v>0</v>
          </cell>
          <cell r="W323">
            <v>30452495.579999998</v>
          </cell>
          <cell r="X323">
            <v>-5643026.1399999997</v>
          </cell>
          <cell r="Y323">
            <v>-2842710.5</v>
          </cell>
          <cell r="Z323">
            <v>-12858748.779999999</v>
          </cell>
          <cell r="AA323">
            <v>0</v>
          </cell>
          <cell r="AB323">
            <v>0</v>
          </cell>
          <cell r="AC323">
            <v>0</v>
          </cell>
          <cell r="AE323">
            <v>131053587.81999999</v>
          </cell>
          <cell r="AF323">
            <v>-1373679880.1800001</v>
          </cell>
          <cell r="AG323">
            <v>-1009368.23</v>
          </cell>
          <cell r="AH323">
            <v>-2821062.7</v>
          </cell>
          <cell r="AI323">
            <v>-5018437.3499999996</v>
          </cell>
          <cell r="AJ323">
            <v>-5273915.22</v>
          </cell>
          <cell r="AK323">
            <v>-9534614.1600000001</v>
          </cell>
          <cell r="AL323">
            <v>-12454588.59</v>
          </cell>
          <cell r="AM323">
            <v>-13319608.880000001</v>
          </cell>
          <cell r="AN323">
            <v>-22017031.719999999</v>
          </cell>
          <cell r="AR323">
            <v>-4545888.74</v>
          </cell>
          <cell r="AS323">
            <v>2366347.6</v>
          </cell>
          <cell r="AT323">
            <v>2725760.75</v>
          </cell>
          <cell r="AU323">
            <v>46304344.390000001</v>
          </cell>
          <cell r="AV323">
            <v>0</v>
          </cell>
          <cell r="AW323">
            <v>-488602.22</v>
          </cell>
          <cell r="AX323">
            <v>-207203697.06999999</v>
          </cell>
          <cell r="AY323">
            <v>-4787.9399999999996</v>
          </cell>
          <cell r="AZ323">
            <v>-1035442.45</v>
          </cell>
          <cell r="BA323">
            <v>-1011569788.9400001</v>
          </cell>
          <cell r="BD323">
            <v>0</v>
          </cell>
          <cell r="BE323">
            <v>-1416159.64</v>
          </cell>
          <cell r="BF323">
            <v>0</v>
          </cell>
          <cell r="BG323">
            <v>3543989.64</v>
          </cell>
          <cell r="BH323">
            <v>-5392135.3700000001</v>
          </cell>
          <cell r="BI323">
            <v>-4135.79</v>
          </cell>
          <cell r="BJ323">
            <v>-9089616.5999999996</v>
          </cell>
          <cell r="BO323">
            <v>0</v>
          </cell>
          <cell r="BP323">
            <v>-29615.08</v>
          </cell>
          <cell r="BQ323">
            <v>0</v>
          </cell>
          <cell r="BZ323">
            <v>509683931.27999997</v>
          </cell>
          <cell r="CA323">
            <v>-4520.2199999997392</v>
          </cell>
          <cell r="CB323">
            <v>-25772.380000002682</v>
          </cell>
          <cell r="CD323">
            <v>-19135716.899999999</v>
          </cell>
          <cell r="CF323">
            <v>-7402527.5999999996</v>
          </cell>
          <cell r="CG323">
            <v>46304344.390000001</v>
          </cell>
          <cell r="CH323">
            <v>3940242.17</v>
          </cell>
          <cell r="CI323">
            <v>-126113129.95000005</v>
          </cell>
          <cell r="CJ323">
            <v>-136958407.07999995</v>
          </cell>
          <cell r="CK323">
            <v>135258814.05000001</v>
          </cell>
          <cell r="CL323">
            <v>135258814.05000001</v>
          </cell>
        </row>
        <row r="324">
          <cell r="B324" t="str">
            <v>BWA18</v>
          </cell>
          <cell r="C324">
            <v>-13227088.5</v>
          </cell>
          <cell r="E324">
            <v>-0.24</v>
          </cell>
          <cell r="F324">
            <v>-630</v>
          </cell>
          <cell r="G324">
            <v>-2419903.9300000002</v>
          </cell>
          <cell r="I324">
            <v>28270.5</v>
          </cell>
          <cell r="L324">
            <v>-525760.64</v>
          </cell>
          <cell r="M324">
            <v>6137597.8399999999</v>
          </cell>
          <cell r="N324">
            <v>1003773.84</v>
          </cell>
          <cell r="O324">
            <v>-0.01</v>
          </cell>
          <cell r="P324">
            <v>-10594266.16</v>
          </cell>
          <cell r="Q324">
            <v>-6137597.6600000001</v>
          </cell>
          <cell r="R324">
            <v>-96154017.180000007</v>
          </cell>
          <cell r="S324">
            <v>7731370.8300000001</v>
          </cell>
          <cell r="U324">
            <v>3225532.26</v>
          </cell>
          <cell r="V324">
            <v>123194.71</v>
          </cell>
          <cell r="W324">
            <v>-2013770.77</v>
          </cell>
          <cell r="X324">
            <v>-80699540.349999994</v>
          </cell>
          <cell r="Y324">
            <v>-166260033.5</v>
          </cell>
          <cell r="Z324">
            <v>14328120.18</v>
          </cell>
          <cell r="AA324">
            <v>18703.2</v>
          </cell>
          <cell r="AB324">
            <v>9629.7800000000007</v>
          </cell>
          <cell r="AC324">
            <v>104596268.90000001</v>
          </cell>
          <cell r="AF324">
            <v>0</v>
          </cell>
          <cell r="AG324">
            <v>-3252540950.3200002</v>
          </cell>
          <cell r="AH324">
            <v>7146548.9500000002</v>
          </cell>
          <cell r="AI324">
            <v>12275195.289999999</v>
          </cell>
          <cell r="AJ324">
            <v>12802015.77</v>
          </cell>
          <cell r="AK324">
            <v>20218062.449999999</v>
          </cell>
          <cell r="AL324">
            <v>23741406.059999999</v>
          </cell>
          <cell r="AM324">
            <v>37844923.32</v>
          </cell>
          <cell r="AN324">
            <v>61355043.789999999</v>
          </cell>
          <cell r="AR324">
            <v>-3248861.13</v>
          </cell>
          <cell r="AS324">
            <v>4658407.9400000004</v>
          </cell>
          <cell r="AT324">
            <v>5339063.8499999996</v>
          </cell>
          <cell r="AU324">
            <v>0</v>
          </cell>
          <cell r="AV324">
            <v>-10253854.220000001</v>
          </cell>
          <cell r="AW324">
            <v>-9250</v>
          </cell>
          <cell r="AX324">
            <v>-210390968.91999999</v>
          </cell>
          <cell r="AY324">
            <v>-11634.65</v>
          </cell>
          <cell r="AZ324">
            <v>175766224.55000001</v>
          </cell>
          <cell r="BA324">
            <v>-49905306.369999997</v>
          </cell>
          <cell r="BD324">
            <v>-2338372.27</v>
          </cell>
          <cell r="BE324">
            <v>-18621926.859999999</v>
          </cell>
          <cell r="BF324">
            <v>-4252595.58</v>
          </cell>
          <cell r="BG324">
            <v>-752937.6</v>
          </cell>
          <cell r="BH324">
            <v>-1163097.03</v>
          </cell>
          <cell r="BI324">
            <v>-11002402.67</v>
          </cell>
          <cell r="BJ324">
            <v>-28605179.739999998</v>
          </cell>
          <cell r="BO324">
            <v>12993.52</v>
          </cell>
          <cell r="BP324">
            <v>347607.06</v>
          </cell>
          <cell r="BQ324">
            <v>-76.83</v>
          </cell>
          <cell r="BZ324">
            <v>104596268.90000001</v>
          </cell>
          <cell r="CA324">
            <v>284486.31</v>
          </cell>
          <cell r="CB324">
            <v>-42329.53</v>
          </cell>
          <cell r="CD324">
            <v>-10265488.870000001</v>
          </cell>
          <cell r="CF324">
            <v>-295784.73</v>
          </cell>
          <cell r="CG324">
            <v>1442214.74</v>
          </cell>
          <cell r="CH324">
            <v>-197442686.22999999</v>
          </cell>
          <cell r="CI324">
            <v>-1847382.68</v>
          </cell>
          <cell r="CJ324">
            <v>-3514955001</v>
          </cell>
          <cell r="CK324">
            <v>-838390.62</v>
          </cell>
          <cell r="CL324">
            <v>-838390.62</v>
          </cell>
        </row>
        <row r="325">
          <cell r="B325" t="str">
            <v>BWA19</v>
          </cell>
          <cell r="C325">
            <v>-62793564.380000003</v>
          </cell>
          <cell r="F325">
            <v>-75823.899999999994</v>
          </cell>
          <cell r="G325">
            <v>-25878217.559999999</v>
          </cell>
          <cell r="J325">
            <v>-127731.88</v>
          </cell>
          <cell r="K325">
            <v>-4080</v>
          </cell>
          <cell r="L325">
            <v>-7</v>
          </cell>
          <cell r="M325">
            <v>290038050</v>
          </cell>
          <cell r="N325">
            <v>398589.4</v>
          </cell>
          <cell r="O325">
            <v>244458</v>
          </cell>
          <cell r="P325">
            <v>469785.67</v>
          </cell>
          <cell r="Q325">
            <v>39610.769999999997</v>
          </cell>
          <cell r="R325">
            <v>544982.72</v>
          </cell>
          <cell r="S325">
            <v>-918980.42</v>
          </cell>
          <cell r="U325">
            <v>444030.58</v>
          </cell>
          <cell r="V325">
            <v>-938964.47</v>
          </cell>
          <cell r="X325">
            <v>0</v>
          </cell>
          <cell r="Y325">
            <v>-221038.26</v>
          </cell>
          <cell r="Z325">
            <v>-1485268.59</v>
          </cell>
          <cell r="AC325">
            <v>6545501.75</v>
          </cell>
          <cell r="AD325">
            <v>71298014.519999996</v>
          </cell>
          <cell r="AF325">
            <v>-31123619.239999998</v>
          </cell>
          <cell r="AG325">
            <v>-10943079.630000001</v>
          </cell>
          <cell r="AH325">
            <v>-81030.17</v>
          </cell>
          <cell r="AI325">
            <v>-79221.56</v>
          </cell>
          <cell r="AJ325">
            <v>-169522.51</v>
          </cell>
          <cell r="AK325">
            <v>-1372340.23</v>
          </cell>
          <cell r="AL325">
            <v>-174631.49</v>
          </cell>
          <cell r="AM325">
            <v>-568291.24</v>
          </cell>
          <cell r="AN325">
            <v>-832040.16</v>
          </cell>
          <cell r="AQ325">
            <v>0</v>
          </cell>
          <cell r="AR325">
            <v>-206129.15</v>
          </cell>
          <cell r="AS325">
            <v>453827.35</v>
          </cell>
          <cell r="AT325">
            <v>478635.39</v>
          </cell>
          <cell r="AU325">
            <v>3599097.77</v>
          </cell>
          <cell r="AV325">
            <v>8599511.4800000004</v>
          </cell>
          <cell r="AW325">
            <v>-4010434.22</v>
          </cell>
          <cell r="AX325">
            <v>-207203697.06999999</v>
          </cell>
          <cell r="AY325">
            <v>-136.80000000000001</v>
          </cell>
          <cell r="AZ325">
            <v>-158558.03</v>
          </cell>
          <cell r="BA325">
            <v>-555801.69999999995</v>
          </cell>
          <cell r="BB325">
            <v>-73070778</v>
          </cell>
          <cell r="BC325">
            <v>-21752737</v>
          </cell>
          <cell r="BD325">
            <v>-2197.44</v>
          </cell>
          <cell r="BG325">
            <v>-13689.98</v>
          </cell>
          <cell r="BH325">
            <v>-3951.59</v>
          </cell>
          <cell r="BI325">
            <v>-11682.83</v>
          </cell>
          <cell r="BJ325">
            <v>-4284837</v>
          </cell>
          <cell r="BK325">
            <v>-8097082.4699999997</v>
          </cell>
          <cell r="BL325">
            <v>-9461132.6799999997</v>
          </cell>
          <cell r="BM325">
            <v>-1697251.01</v>
          </cell>
          <cell r="BN325">
            <v>-1059078.49</v>
          </cell>
          <cell r="BO325">
            <v>-69966.17</v>
          </cell>
          <cell r="BP325">
            <v>-9095.65</v>
          </cell>
          <cell r="BQ325">
            <v>-2314</v>
          </cell>
          <cell r="BS325">
            <v>-81205.16</v>
          </cell>
          <cell r="BT325">
            <v>-7320576.25</v>
          </cell>
          <cell r="BZ325">
            <v>6545501.75</v>
          </cell>
          <cell r="CA325">
            <v>478635.39</v>
          </cell>
          <cell r="CB325">
            <v>-4520.2200000002049</v>
          </cell>
          <cell r="CD325">
            <v>98823071.950000003</v>
          </cell>
          <cell r="CF325">
            <v>-411336.45</v>
          </cell>
          <cell r="CG325">
            <v>3599097.77</v>
          </cell>
          <cell r="CH325">
            <v>162358.23000000001</v>
          </cell>
          <cell r="CI325">
            <v>0</v>
          </cell>
          <cell r="CJ325">
            <v>-101880895.78</v>
          </cell>
          <cell r="CK325">
            <v>-31123619.239999998</v>
          </cell>
          <cell r="CL325">
            <v>-31123619.239999998</v>
          </cell>
        </row>
        <row r="326">
          <cell r="B326" t="str">
            <v>BWC01</v>
          </cell>
          <cell r="C326">
            <v>843452.39</v>
          </cell>
          <cell r="F326">
            <v>0</v>
          </cell>
          <cell r="G326">
            <v>0</v>
          </cell>
          <cell r="N326">
            <v>13359.56</v>
          </cell>
          <cell r="O326">
            <v>677954.57</v>
          </cell>
          <cell r="P326">
            <v>-82426486.590000004</v>
          </cell>
          <cell r="Q326">
            <v>327969.46000000002</v>
          </cell>
          <cell r="R326">
            <v>0</v>
          </cell>
          <cell r="S326">
            <v>-227648.87</v>
          </cell>
          <cell r="U326">
            <v>13243.1</v>
          </cell>
          <cell r="V326">
            <v>2375877.2599999998</v>
          </cell>
          <cell r="W326">
            <v>-282815541.38</v>
          </cell>
          <cell r="Y326">
            <v>-3547.49</v>
          </cell>
          <cell r="Z326">
            <v>-315922.89</v>
          </cell>
          <cell r="AD326">
            <v>99208604.829999998</v>
          </cell>
          <cell r="AE326">
            <v>54079173.369999997</v>
          </cell>
          <cell r="AG326">
            <v>0</v>
          </cell>
          <cell r="AH326">
            <v>-5146.8</v>
          </cell>
          <cell r="AI326">
            <v>-655938.9</v>
          </cell>
          <cell r="AJ326">
            <v>0</v>
          </cell>
          <cell r="AK326">
            <v>-7248924.5700000003</v>
          </cell>
          <cell r="AL326">
            <v>-68731.86</v>
          </cell>
          <cell r="AM326">
            <v>8713597.3300000001</v>
          </cell>
          <cell r="AN326">
            <v>-5149596.7300000004</v>
          </cell>
          <cell r="AR326">
            <v>0</v>
          </cell>
          <cell r="AS326">
            <v>238455.22</v>
          </cell>
          <cell r="AT326">
            <v>273150.23</v>
          </cell>
          <cell r="AU326">
            <v>5735707.1200000001</v>
          </cell>
          <cell r="AV326">
            <v>2040966.12</v>
          </cell>
          <cell r="AW326">
            <v>0</v>
          </cell>
          <cell r="AX326">
            <v>0</v>
          </cell>
          <cell r="AY326">
            <v>15335913.210000001</v>
          </cell>
          <cell r="AZ326">
            <v>0</v>
          </cell>
          <cell r="BA326">
            <v>-264820162.81999999</v>
          </cell>
          <cell r="BD326">
            <v>-3769143.56</v>
          </cell>
          <cell r="BG326">
            <v>-223681.56</v>
          </cell>
          <cell r="BH326">
            <v>-8745386.4000000004</v>
          </cell>
          <cell r="BK326">
            <v>250</v>
          </cell>
          <cell r="BS326">
            <v>-38953.65</v>
          </cell>
          <cell r="BZ326">
            <v>107922202.16</v>
          </cell>
          <cell r="CA326">
            <v>273150.23</v>
          </cell>
          <cell r="CB326">
            <v>284486.30999999866</v>
          </cell>
          <cell r="CD326">
            <v>17376879.330000002</v>
          </cell>
          <cell r="CF326">
            <v>-2769345.52</v>
          </cell>
          <cell r="CG326">
            <v>5735707.120000001</v>
          </cell>
          <cell r="CH326">
            <v>2375877.2599999998</v>
          </cell>
          <cell r="CI326">
            <v>0</v>
          </cell>
          <cell r="CJ326">
            <v>-8021796.8100000005</v>
          </cell>
          <cell r="CK326">
            <v>0</v>
          </cell>
          <cell r="CL326">
            <v>0</v>
          </cell>
        </row>
        <row r="327">
          <cell r="B327" t="str">
            <v>BWE01</v>
          </cell>
          <cell r="C327">
            <v>-15930618.5</v>
          </cell>
          <cell r="E327">
            <v>-0.24</v>
          </cell>
          <cell r="F327">
            <v>2294000.0699999998</v>
          </cell>
          <cell r="G327">
            <v>-2419903.9300000002</v>
          </cell>
          <cell r="I327">
            <v>32602.639999999999</v>
          </cell>
          <cell r="L327">
            <v>10425225.23</v>
          </cell>
          <cell r="M327">
            <v>1091329.78</v>
          </cell>
          <cell r="N327">
            <v>355126.52</v>
          </cell>
          <cell r="O327">
            <v>140469.91</v>
          </cell>
          <cell r="P327">
            <v>-14485.5</v>
          </cell>
          <cell r="Q327">
            <v>0.02</v>
          </cell>
          <cell r="R327">
            <v>0</v>
          </cell>
          <cell r="S327">
            <v>-23878965.600000001</v>
          </cell>
          <cell r="U327">
            <v>-5871641.0800000001</v>
          </cell>
          <cell r="V327">
            <v>28970.959999999999</v>
          </cell>
          <cell r="W327">
            <v>-2182659.54</v>
          </cell>
          <cell r="X327">
            <v>-710253</v>
          </cell>
          <cell r="Y327">
            <v>0</v>
          </cell>
          <cell r="Z327">
            <v>-14963439.279999999</v>
          </cell>
          <cell r="AA327">
            <v>18703.2</v>
          </cell>
          <cell r="AB327">
            <v>9629.7800000000007</v>
          </cell>
          <cell r="AC327">
            <v>0</v>
          </cell>
          <cell r="AD327">
            <v>0</v>
          </cell>
          <cell r="AE327">
            <v>219076930.80000001</v>
          </cell>
          <cell r="AF327">
            <v>-316701520.97000003</v>
          </cell>
          <cell r="AG327">
            <v>-10725153.57</v>
          </cell>
          <cell r="AH327">
            <v>-14895796.66</v>
          </cell>
          <cell r="AI327">
            <v>0</v>
          </cell>
          <cell r="AJ327">
            <v>0</v>
          </cell>
          <cell r="AK327">
            <v>-116153088.48999999</v>
          </cell>
          <cell r="AL327">
            <v>0.1</v>
          </cell>
          <cell r="AM327">
            <v>-70240206.870000005</v>
          </cell>
          <cell r="AN327">
            <v>-181784046.47999999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511865.08</v>
          </cell>
          <cell r="AV327">
            <v>2009468.76</v>
          </cell>
          <cell r="AW327">
            <v>-1716578.21</v>
          </cell>
          <cell r="AX327">
            <v>0</v>
          </cell>
          <cell r="AY327">
            <v>7408566.0999999996</v>
          </cell>
          <cell r="AZ327">
            <v>-346073.56</v>
          </cell>
          <cell r="BA327">
            <v>-14103395</v>
          </cell>
          <cell r="BB327">
            <v>4674745.66</v>
          </cell>
          <cell r="BC327">
            <v>0</v>
          </cell>
          <cell r="BD327">
            <v>-5125436.6100000003</v>
          </cell>
          <cell r="BE327">
            <v>170143.4</v>
          </cell>
          <cell r="BF327">
            <v>-4567157.03</v>
          </cell>
          <cell r="BG327">
            <v>-5985590</v>
          </cell>
          <cell r="BH327">
            <v>-30293198.140000001</v>
          </cell>
          <cell r="BI327">
            <v>0</v>
          </cell>
          <cell r="BJ327">
            <v>-5572945.9500000002</v>
          </cell>
          <cell r="BK327">
            <v>-4135.79</v>
          </cell>
          <cell r="BO327">
            <v>12993.52</v>
          </cell>
          <cell r="BP327">
            <v>-81335.86</v>
          </cell>
          <cell r="BQ327">
            <v>0</v>
          </cell>
          <cell r="BZ327">
            <v>11623050.9</v>
          </cell>
          <cell r="CA327">
            <v>1166410241.97</v>
          </cell>
          <cell r="CB327">
            <v>511865.08</v>
          </cell>
          <cell r="CD327">
            <v>9418034.8599999994</v>
          </cell>
          <cell r="CF327">
            <v>511865.08</v>
          </cell>
          <cell r="CG327">
            <v>511865.08</v>
          </cell>
          <cell r="CH327">
            <v>0</v>
          </cell>
          <cell r="CI327">
            <v>-494560813.92000002</v>
          </cell>
          <cell r="CJ327">
            <v>-151872545.51000002</v>
          </cell>
          <cell r="CK327">
            <v>-417477721.23000002</v>
          </cell>
          <cell r="CL327">
            <v>-316353913.91000003</v>
          </cell>
        </row>
        <row r="328">
          <cell r="B328" t="str">
            <v>BWF01</v>
          </cell>
          <cell r="C328">
            <v>-21343209.23</v>
          </cell>
          <cell r="F328">
            <v>-1417053.69</v>
          </cell>
          <cell r="G328">
            <v>-393370</v>
          </cell>
          <cell r="K328">
            <v>0</v>
          </cell>
          <cell r="L328">
            <v>-7</v>
          </cell>
          <cell r="M328">
            <v>291847718</v>
          </cell>
          <cell r="N328">
            <v>59429.95</v>
          </cell>
          <cell r="O328">
            <v>265571.13</v>
          </cell>
          <cell r="P328">
            <v>29526779.129999999</v>
          </cell>
          <cell r="Q328">
            <v>22231747.489999998</v>
          </cell>
          <cell r="R328">
            <v>-4133302.8</v>
          </cell>
          <cell r="S328">
            <v>-9299381.9700000007</v>
          </cell>
          <cell r="V328">
            <v>178581.15</v>
          </cell>
          <cell r="W328">
            <v>47892671.420000002</v>
          </cell>
          <cell r="X328">
            <v>0</v>
          </cell>
          <cell r="Y328">
            <v>0</v>
          </cell>
          <cell r="Z328">
            <v>-23687509.16</v>
          </cell>
          <cell r="AD328">
            <v>120651788.43000001</v>
          </cell>
          <cell r="AE328">
            <v>1523817.69</v>
          </cell>
          <cell r="AF328">
            <v>-18264415.379999999</v>
          </cell>
          <cell r="AG328">
            <v>-266660658.09999999</v>
          </cell>
          <cell r="AH328">
            <v>-64576658.600000001</v>
          </cell>
          <cell r="AI328">
            <v>-44463494.960000001</v>
          </cell>
          <cell r="AJ328">
            <v>-841296.64</v>
          </cell>
          <cell r="AK328">
            <v>-28816913.109999999</v>
          </cell>
          <cell r="AL328">
            <v>-3688319.72</v>
          </cell>
          <cell r="AM328">
            <v>-56183457.770000003</v>
          </cell>
          <cell r="AN328">
            <v>-178884016.87</v>
          </cell>
          <cell r="AO328">
            <v>-805970.26</v>
          </cell>
          <cell r="AQ328">
            <v>0</v>
          </cell>
          <cell r="AR328">
            <v>0</v>
          </cell>
          <cell r="AS328">
            <v>0</v>
          </cell>
          <cell r="AT328">
            <v>-1244105.42</v>
          </cell>
          <cell r="AU328">
            <v>309569.95</v>
          </cell>
          <cell r="AV328">
            <v>2790734.37</v>
          </cell>
          <cell r="AW328">
            <v>-5072134.2699999996</v>
          </cell>
          <cell r="AX328">
            <v>-9027256976.0699997</v>
          </cell>
          <cell r="AY328">
            <v>1152819.97</v>
          </cell>
          <cell r="AZ328">
            <v>23473503.030000001</v>
          </cell>
          <cell r="BA328">
            <v>10581215184.709999</v>
          </cell>
          <cell r="BB328">
            <v>-124934159</v>
          </cell>
          <cell r="BH328">
            <v>-1298343.83</v>
          </cell>
          <cell r="BI328">
            <v>2550</v>
          </cell>
          <cell r="BP328">
            <v>-6166</v>
          </cell>
          <cell r="BQ328">
            <v>0</v>
          </cell>
          <cell r="BR328">
            <v>-2837761.72</v>
          </cell>
          <cell r="BZ328">
            <v>141552538.66</v>
          </cell>
          <cell r="CA328">
            <v>1741578054.8299999</v>
          </cell>
          <cell r="CB328">
            <v>309569.95</v>
          </cell>
          <cell r="CD328">
            <v>1152819.97</v>
          </cell>
          <cell r="CF328">
            <v>309569.95</v>
          </cell>
          <cell r="CG328">
            <v>309569.95</v>
          </cell>
          <cell r="CH328">
            <v>0</v>
          </cell>
          <cell r="CI328">
            <v>-6773.6</v>
          </cell>
          <cell r="CJ328">
            <v>-783890483.63000023</v>
          </cell>
          <cell r="CK328">
            <v>-18264415.379999999</v>
          </cell>
          <cell r="CL328">
            <v>-18264415.379999999</v>
          </cell>
        </row>
        <row r="329">
          <cell r="B329" t="str">
            <v>IAA10</v>
          </cell>
          <cell r="C329">
            <v>-13964474.68</v>
          </cell>
          <cell r="F329">
            <v>-83821.56</v>
          </cell>
          <cell r="G329">
            <v>-25789838.449999999</v>
          </cell>
          <cell r="J329">
            <v>-124742.15</v>
          </cell>
          <cell r="K329">
            <v>-1852</v>
          </cell>
          <cell r="N329">
            <v>-76596751.530000001</v>
          </cell>
          <cell r="O329">
            <v>748630.59</v>
          </cell>
          <cell r="P329">
            <v>13460521.060000001</v>
          </cell>
          <cell r="Q329">
            <v>8593863.5299999993</v>
          </cell>
          <cell r="R329">
            <v>0</v>
          </cell>
          <cell r="S329">
            <v>-12095096.76</v>
          </cell>
          <cell r="U329">
            <v>268232.93</v>
          </cell>
          <cell r="V329">
            <v>-26921041.539999999</v>
          </cell>
          <cell r="W329">
            <v>301630092.63999999</v>
          </cell>
          <cell r="X329">
            <v>-62668244.82</v>
          </cell>
          <cell r="Y329">
            <v>0.01</v>
          </cell>
          <cell r="Z329">
            <v>-13054094.75</v>
          </cell>
          <cell r="AC329">
            <v>0</v>
          </cell>
          <cell r="AD329">
            <v>83330052.5</v>
          </cell>
          <cell r="AE329">
            <v>134809257.90000001</v>
          </cell>
          <cell r="AF329">
            <v>151543278.28999999</v>
          </cell>
          <cell r="AG329">
            <v>-21393779.32</v>
          </cell>
          <cell r="AH329">
            <v>-17396476.260000002</v>
          </cell>
          <cell r="AI329">
            <v>-17187727.050000001</v>
          </cell>
          <cell r="AJ329">
            <v>-5477030.1200000001</v>
          </cell>
          <cell r="AK329">
            <v>-48309734.840000004</v>
          </cell>
          <cell r="AL329">
            <v>-8532265.5600000005</v>
          </cell>
          <cell r="AM329">
            <v>-45169109.240000002</v>
          </cell>
          <cell r="AN329">
            <v>-99313543.549999997</v>
          </cell>
          <cell r="AR329">
            <v>0</v>
          </cell>
          <cell r="AS329">
            <v>0</v>
          </cell>
          <cell r="AT329">
            <v>-921568.54</v>
          </cell>
          <cell r="AU329">
            <v>64106.73</v>
          </cell>
          <cell r="AV329">
            <v>213109071.62</v>
          </cell>
          <cell r="AW329">
            <v>-10531353.970000001</v>
          </cell>
          <cell r="AX329">
            <v>-1734849115</v>
          </cell>
          <cell r="AY329">
            <v>2859728.2</v>
          </cell>
          <cell r="AZ329">
            <v>11343799.93</v>
          </cell>
          <cell r="BA329">
            <v>-8603360723.75</v>
          </cell>
          <cell r="BC329">
            <v>1</v>
          </cell>
          <cell r="BE329">
            <v>-2270392.2200000002</v>
          </cell>
          <cell r="BG329">
            <v>-15128048.560000001</v>
          </cell>
          <cell r="BI329">
            <v>-25877.759999999998</v>
          </cell>
          <cell r="BJ329">
            <v>-3951.59</v>
          </cell>
          <cell r="BK329">
            <v>-11682.83</v>
          </cell>
          <cell r="BL329">
            <v>-3929000</v>
          </cell>
          <cell r="BM329">
            <v>-4385307</v>
          </cell>
          <cell r="BN329">
            <v>-13298559.619999999</v>
          </cell>
          <cell r="BO329">
            <v>-2551799.65</v>
          </cell>
          <cell r="BP329">
            <v>-1379698.59</v>
          </cell>
          <cell r="BQ329">
            <v>-218676.17</v>
          </cell>
          <cell r="BS329">
            <v>-627</v>
          </cell>
          <cell r="BV329">
            <v>-7385859.7400000002</v>
          </cell>
          <cell r="BZ329">
            <v>103311007.38</v>
          </cell>
          <cell r="CA329">
            <v>1970423327.3699999</v>
          </cell>
          <cell r="CB329">
            <v>64106.73</v>
          </cell>
          <cell r="CD329">
            <v>2859728.2</v>
          </cell>
          <cell r="CF329">
            <v>64106.73</v>
          </cell>
          <cell r="CG329">
            <v>64106.73</v>
          </cell>
          <cell r="CH329">
            <v>0</v>
          </cell>
          <cell r="CI329">
            <v>-10338209838.75</v>
          </cell>
          <cell r="CJ329">
            <v>-13964474.68</v>
          </cell>
          <cell r="CK329">
            <v>-10338209838.75</v>
          </cell>
          <cell r="CL329">
            <v>-1734849115</v>
          </cell>
        </row>
        <row r="330">
          <cell r="B330" t="str">
            <v>IAA11</v>
          </cell>
          <cell r="C330">
            <v>-47532449.280000001</v>
          </cell>
          <cell r="F330">
            <v>-2184238.0099999998</v>
          </cell>
          <cell r="M330">
            <v>3209958.17</v>
          </cell>
          <cell r="N330">
            <v>-77443696.760000005</v>
          </cell>
          <cell r="O330">
            <v>2357105.34</v>
          </cell>
          <cell r="P330">
            <v>-303.43</v>
          </cell>
          <cell r="Q330">
            <v>1619835177.47</v>
          </cell>
          <cell r="R330">
            <v>-3662329.45</v>
          </cell>
          <cell r="S330">
            <v>-10675131.300000001</v>
          </cell>
          <cell r="U330">
            <v>-6419916.7599999998</v>
          </cell>
          <cell r="V330">
            <v>0</v>
          </cell>
          <cell r="W330">
            <v>72157082.040000007</v>
          </cell>
          <cell r="X330">
            <v>-5643026.1399999997</v>
          </cell>
          <cell r="Y330">
            <v>-2842710.5</v>
          </cell>
          <cell r="Z330">
            <v>-62918.13</v>
          </cell>
          <cell r="AC330">
            <v>0</v>
          </cell>
          <cell r="AD330">
            <v>0</v>
          </cell>
          <cell r="AE330">
            <v>31569157.289999999</v>
          </cell>
          <cell r="AF330">
            <v>276061653.33999997</v>
          </cell>
          <cell r="AG330">
            <v>-1504973514.1099999</v>
          </cell>
          <cell r="AH330">
            <v>-445051.16</v>
          </cell>
          <cell r="AI330">
            <v>0</v>
          </cell>
          <cell r="AJ330">
            <v>0</v>
          </cell>
          <cell r="AK330">
            <v>-16703636.039999999</v>
          </cell>
          <cell r="AL330">
            <v>0</v>
          </cell>
          <cell r="AM330">
            <v>-11750611.119999999</v>
          </cell>
          <cell r="AN330">
            <v>-26565104.41</v>
          </cell>
          <cell r="AQ330">
            <v>0</v>
          </cell>
          <cell r="AR330">
            <v>-4545888.74</v>
          </cell>
          <cell r="AS330">
            <v>281901.31</v>
          </cell>
          <cell r="AT330">
            <v>-56960.75</v>
          </cell>
          <cell r="AU330">
            <v>-2463844.08</v>
          </cell>
          <cell r="AV330">
            <v>15051727.1</v>
          </cell>
          <cell r="AW330">
            <v>-488602.22</v>
          </cell>
          <cell r="AX330">
            <v>-141432544.44999999</v>
          </cell>
          <cell r="AY330">
            <v>-4787.9399999999996</v>
          </cell>
          <cell r="AZ330">
            <v>-1035442.45</v>
          </cell>
          <cell r="BA330">
            <v>-1082083801.52</v>
          </cell>
          <cell r="BB330">
            <v>0</v>
          </cell>
          <cell r="BC330">
            <v>5748892.5199999996</v>
          </cell>
          <cell r="BD330">
            <v>-507521.64</v>
          </cell>
          <cell r="BG330">
            <v>3543989.64</v>
          </cell>
          <cell r="BH330">
            <v>-5392135.3700000001</v>
          </cell>
          <cell r="BI330">
            <v>-4135.79</v>
          </cell>
          <cell r="BP330">
            <v>-29615.08</v>
          </cell>
          <cell r="BZ330">
            <v>107482564.29000001</v>
          </cell>
          <cell r="CA330">
            <v>454669886.25999999</v>
          </cell>
          <cell r="CB330">
            <v>1301933001.23</v>
          </cell>
          <cell r="CD330">
            <v>16316.45</v>
          </cell>
          <cell r="CF330">
            <v>1175300629.53</v>
          </cell>
          <cell r="CG330">
            <v>1175300629.53</v>
          </cell>
          <cell r="CH330">
            <v>72157082.040000007</v>
          </cell>
          <cell r="CI330">
            <v>-1223516345.97</v>
          </cell>
          <cell r="CJ330">
            <v>-176986054.63999987</v>
          </cell>
          <cell r="CK330">
            <v>-1223516345.97</v>
          </cell>
          <cell r="CL330">
            <v>-141432544.45000005</v>
          </cell>
        </row>
        <row r="331">
          <cell r="B331" t="str">
            <v>IAA12</v>
          </cell>
          <cell r="C331">
            <v>-70</v>
          </cell>
          <cell r="E331">
            <v>-266316</v>
          </cell>
          <cell r="F331">
            <v>-700</v>
          </cell>
          <cell r="M331">
            <v>-2935820.66</v>
          </cell>
          <cell r="N331">
            <v>-48651297.090000004</v>
          </cell>
          <cell r="O331">
            <v>19636957.25</v>
          </cell>
          <cell r="P331">
            <v>-0.01</v>
          </cell>
          <cell r="Q331">
            <v>-2937105.55</v>
          </cell>
          <cell r="R331">
            <v>-96154017.180000007</v>
          </cell>
          <cell r="S331">
            <v>-1012102.04</v>
          </cell>
          <cell r="T331">
            <v>0</v>
          </cell>
          <cell r="U331">
            <v>5871641.0700000003</v>
          </cell>
          <cell r="V331">
            <v>35371746.119999997</v>
          </cell>
          <cell r="W331">
            <v>54243149.780000001</v>
          </cell>
          <cell r="X331">
            <v>-2608774.33</v>
          </cell>
          <cell r="Y331">
            <v>-166260033.5</v>
          </cell>
          <cell r="Z331">
            <v>0</v>
          </cell>
          <cell r="AC331">
            <v>-116758797.55</v>
          </cell>
          <cell r="AD331">
            <v>48145402.740000002</v>
          </cell>
          <cell r="AE331">
            <v>39637281.57</v>
          </cell>
          <cell r="AF331">
            <v>45925149.259999998</v>
          </cell>
          <cell r="AG331">
            <v>-3252540950.3200002</v>
          </cell>
          <cell r="AH331">
            <v>104.1</v>
          </cell>
          <cell r="AI331">
            <v>66175377.960000001</v>
          </cell>
          <cell r="AJ331">
            <v>330996339.39999998</v>
          </cell>
          <cell r="AK331">
            <v>36325.379999999997</v>
          </cell>
          <cell r="AL331">
            <v>-2923933.27</v>
          </cell>
          <cell r="AM331">
            <v>-29980989.449999999</v>
          </cell>
          <cell r="AN331">
            <v>-590426.02</v>
          </cell>
          <cell r="AQ331">
            <v>0</v>
          </cell>
          <cell r="AR331">
            <v>0</v>
          </cell>
          <cell r="AS331">
            <v>0</v>
          </cell>
          <cell r="AU331">
            <v>338407.25</v>
          </cell>
          <cell r="AV331">
            <v>296156333.61000001</v>
          </cell>
          <cell r="AW331">
            <v>-9250</v>
          </cell>
          <cell r="AX331">
            <v>-333433174.64999998</v>
          </cell>
          <cell r="AY331">
            <v>-351165036.10000002</v>
          </cell>
          <cell r="AZ331">
            <v>4191797.81</v>
          </cell>
          <cell r="BA331">
            <v>-2120232958.22</v>
          </cell>
          <cell r="BB331">
            <v>597069.32999999996</v>
          </cell>
          <cell r="BE331">
            <v>-10154686.779999999</v>
          </cell>
          <cell r="BI331">
            <v>-13821514.41</v>
          </cell>
          <cell r="BJ331">
            <v>-10921507.960000001</v>
          </cell>
          <cell r="BT331">
            <v>-1572545.76</v>
          </cell>
          <cell r="BZ331">
            <v>48145402.740000002</v>
          </cell>
          <cell r="CA331">
            <v>745284353.57000005</v>
          </cell>
          <cell r="CB331">
            <v>1941575572.8600001</v>
          </cell>
          <cell r="CD331">
            <v>0.87999999523162842</v>
          </cell>
          <cell r="CF331">
            <v>1734592363.9400001</v>
          </cell>
          <cell r="CG331">
            <v>1734592363.9400001</v>
          </cell>
          <cell r="CH331">
            <v>54243149.780000001</v>
          </cell>
          <cell r="CI331">
            <v>-2453666132.8699999</v>
          </cell>
          <cell r="CJ331">
            <v>-2311003.12</v>
          </cell>
          <cell r="CK331">
            <v>-2453666132.8699999</v>
          </cell>
          <cell r="CL331">
            <v>-333433174.64999986</v>
          </cell>
        </row>
        <row r="332">
          <cell r="B332" t="str">
            <v>IAA13</v>
          </cell>
          <cell r="C332">
            <v>-26147148.34</v>
          </cell>
          <cell r="F332">
            <v>-75823.899999999994</v>
          </cell>
          <cell r="G332">
            <v>-25878217.559999999</v>
          </cell>
          <cell r="J332">
            <v>-127731.88</v>
          </cell>
          <cell r="K332">
            <v>-4080</v>
          </cell>
          <cell r="N332">
            <v>-86077878.780000001</v>
          </cell>
          <cell r="O332">
            <v>23772019.199999999</v>
          </cell>
          <cell r="P332">
            <v>469785.67</v>
          </cell>
          <cell r="Q332">
            <v>39610.769999999997</v>
          </cell>
          <cell r="R332">
            <v>-91711.67</v>
          </cell>
          <cell r="S332">
            <v>-918980.42</v>
          </cell>
          <cell r="V332">
            <v>3.96</v>
          </cell>
          <cell r="W332">
            <v>339861372.17000002</v>
          </cell>
          <cell r="X332">
            <v>-257852.29</v>
          </cell>
          <cell r="Y332">
            <v>0</v>
          </cell>
          <cell r="Z332">
            <v>-1485268.59</v>
          </cell>
          <cell r="AC332">
            <v>-138680299.78999999</v>
          </cell>
          <cell r="AD332">
            <v>40135614.890000001</v>
          </cell>
          <cell r="AE332">
            <v>55959112.670000002</v>
          </cell>
          <cell r="AF332">
            <v>167414462.68000001</v>
          </cell>
          <cell r="AG332">
            <v>-23178125.719999999</v>
          </cell>
          <cell r="AH332">
            <v>-81030.17</v>
          </cell>
          <cell r="AI332">
            <v>-79221.56</v>
          </cell>
          <cell r="AJ332">
            <v>-169522.51</v>
          </cell>
          <cell r="AK332">
            <v>-1372340.23</v>
          </cell>
          <cell r="AL332">
            <v>-174631.49</v>
          </cell>
          <cell r="AM332">
            <v>-568291.24</v>
          </cell>
          <cell r="AN332">
            <v>-832040.16</v>
          </cell>
          <cell r="AO332">
            <v>-805970.26</v>
          </cell>
          <cell r="AQ332">
            <v>0</v>
          </cell>
          <cell r="AR332">
            <v>0</v>
          </cell>
          <cell r="AS332">
            <v>0</v>
          </cell>
          <cell r="AT332">
            <v>-65039.23</v>
          </cell>
          <cell r="AU332">
            <v>0</v>
          </cell>
          <cell r="AV332">
            <v>20601901.469999999</v>
          </cell>
          <cell r="AW332">
            <v>-14426744.449999999</v>
          </cell>
          <cell r="AX332">
            <v>-108334309.37</v>
          </cell>
          <cell r="AY332">
            <v>-136.80000000000001</v>
          </cell>
          <cell r="AZ332">
            <v>-158558.03</v>
          </cell>
          <cell r="BA332">
            <v>-555801.69999999995</v>
          </cell>
          <cell r="BB332">
            <v>-1493948</v>
          </cell>
          <cell r="BC332">
            <v>-1364463</v>
          </cell>
          <cell r="BD332">
            <v>-2197.44</v>
          </cell>
          <cell r="BG332">
            <v>-13689.98</v>
          </cell>
          <cell r="BH332">
            <v>-3951.59</v>
          </cell>
          <cell r="BI332">
            <v>-11682.83</v>
          </cell>
          <cell r="BJ332">
            <v>-4284837</v>
          </cell>
          <cell r="BK332">
            <v>-8097082.4699999997</v>
          </cell>
          <cell r="BL332">
            <v>-9461132.6799999997</v>
          </cell>
          <cell r="BM332">
            <v>-1697251.01</v>
          </cell>
          <cell r="BN332">
            <v>-1059078.49</v>
          </cell>
          <cell r="BO332">
            <v>-69966.17</v>
          </cell>
          <cell r="BP332">
            <v>-9095.65</v>
          </cell>
          <cell r="BQ332">
            <v>-2314</v>
          </cell>
          <cell r="BS332">
            <v>0</v>
          </cell>
          <cell r="BT332">
            <v>-7320576.25</v>
          </cell>
          <cell r="BZ332">
            <v>0</v>
          </cell>
          <cell r="CA332">
            <v>646440058.18000007</v>
          </cell>
          <cell r="CB332">
            <v>2208011158.8399997</v>
          </cell>
          <cell r="CD332">
            <v>0</v>
          </cell>
          <cell r="CF332">
            <v>1746687733.4100001</v>
          </cell>
          <cell r="CG332">
            <v>1746687733.4100001</v>
          </cell>
          <cell r="CH332">
            <v>339861376.13</v>
          </cell>
          <cell r="CI332">
            <v>0</v>
          </cell>
          <cell r="CJ332">
            <v>-49416985.730000004</v>
          </cell>
          <cell r="CK332">
            <v>-66556180.829999998</v>
          </cell>
          <cell r="CL332">
            <v>0</v>
          </cell>
        </row>
        <row r="333">
          <cell r="B333" t="str">
            <v>IAA14</v>
          </cell>
          <cell r="C333">
            <v>467529.11</v>
          </cell>
          <cell r="G333">
            <v>0</v>
          </cell>
          <cell r="L333">
            <v>365953.81</v>
          </cell>
          <cell r="M333">
            <v>-20776892.670000002</v>
          </cell>
          <cell r="N333">
            <v>-16821735.719999999</v>
          </cell>
          <cell r="O333">
            <v>1202276.3999999999</v>
          </cell>
          <cell r="P333">
            <v>26684043.68</v>
          </cell>
          <cell r="Q333">
            <v>327969.46000000002</v>
          </cell>
          <cell r="R333">
            <v>41553785.189999998</v>
          </cell>
          <cell r="S333">
            <v>-227648.87</v>
          </cell>
          <cell r="T333">
            <v>-731907.6</v>
          </cell>
          <cell r="V333">
            <v>1454771.47</v>
          </cell>
          <cell r="W333">
            <v>42340096.859999999</v>
          </cell>
          <cell r="X333">
            <v>-51907650.979999997</v>
          </cell>
          <cell r="Z333">
            <v>-315922.89</v>
          </cell>
          <cell r="AD333">
            <v>0</v>
          </cell>
          <cell r="AE333">
            <v>114903088.83</v>
          </cell>
          <cell r="AF333">
            <v>39241046.520000003</v>
          </cell>
          <cell r="AG333">
            <v>108114885.18000001</v>
          </cell>
          <cell r="AH333">
            <v>-5146.8</v>
          </cell>
          <cell r="AI333">
            <v>-655938.9</v>
          </cell>
          <cell r="AJ333">
            <v>0</v>
          </cell>
          <cell r="AK333">
            <v>-397018.84</v>
          </cell>
          <cell r="AL333">
            <v>-68731.86</v>
          </cell>
          <cell r="AM333">
            <v>-122209.31</v>
          </cell>
          <cell r="AN333">
            <v>-6557148.7999999998</v>
          </cell>
          <cell r="AR333">
            <v>0</v>
          </cell>
          <cell r="AS333">
            <v>0</v>
          </cell>
          <cell r="AT333">
            <v>3005464.55</v>
          </cell>
          <cell r="AU333">
            <v>64106.73</v>
          </cell>
          <cell r="AV333">
            <v>15077674.83</v>
          </cell>
          <cell r="AW333">
            <v>0</v>
          </cell>
          <cell r="AX333">
            <v>-6216368786.4499998</v>
          </cell>
          <cell r="AY333">
            <v>-17734722.699999999</v>
          </cell>
          <cell r="AZ333">
            <v>0</v>
          </cell>
          <cell r="BA333">
            <v>-130280351.97</v>
          </cell>
          <cell r="BB333">
            <v>-91914679.5</v>
          </cell>
          <cell r="BC333">
            <v>0</v>
          </cell>
          <cell r="BZ333">
            <v>109119563.73999999</v>
          </cell>
          <cell r="CA333">
            <v>692609023.42000008</v>
          </cell>
          <cell r="CB333">
            <v>503277066.30999994</v>
          </cell>
          <cell r="CD333">
            <v>0</v>
          </cell>
          <cell r="CF333">
            <v>434252925.76999998</v>
          </cell>
          <cell r="CG333">
            <v>434252925.76999998</v>
          </cell>
          <cell r="CH333">
            <v>42340096.859999999</v>
          </cell>
          <cell r="CI333">
            <v>-130280351.97</v>
          </cell>
          <cell r="CJ333">
            <v>0</v>
          </cell>
          <cell r="CK333">
            <v>-130280351.97</v>
          </cell>
          <cell r="CL333">
            <v>0</v>
          </cell>
        </row>
        <row r="334">
          <cell r="B334" t="str">
            <v>IAA16</v>
          </cell>
          <cell r="C334">
            <v>-26567618.5</v>
          </cell>
          <cell r="E334">
            <v>-0.24</v>
          </cell>
          <cell r="F334">
            <v>699000.07</v>
          </cell>
          <cell r="G334">
            <v>-2419903.9300000002</v>
          </cell>
          <cell r="J334">
            <v>32908.129999999997</v>
          </cell>
          <cell r="M334">
            <v>-3209958.52</v>
          </cell>
          <cell r="N334">
            <v>-57701902.740000002</v>
          </cell>
          <cell r="O334">
            <v>61663.06</v>
          </cell>
          <cell r="P334">
            <v>-14485.5</v>
          </cell>
          <cell r="Q334">
            <v>0.02</v>
          </cell>
          <cell r="R334">
            <v>-7992528.46</v>
          </cell>
          <cell r="S334">
            <v>-3717624.2</v>
          </cell>
          <cell r="T334">
            <v>0</v>
          </cell>
          <cell r="U334">
            <v>-7593935.5899999999</v>
          </cell>
          <cell r="V334">
            <v>28970.959999999999</v>
          </cell>
          <cell r="W334">
            <v>115807321.66</v>
          </cell>
          <cell r="X334">
            <v>-1758064.51</v>
          </cell>
          <cell r="Y334">
            <v>-69939109.060000002</v>
          </cell>
          <cell r="Z334">
            <v>-14963439.279999999</v>
          </cell>
          <cell r="AB334">
            <v>18703.2</v>
          </cell>
          <cell r="AC334">
            <v>163933681.44999999</v>
          </cell>
          <cell r="AD334">
            <v>0</v>
          </cell>
          <cell r="AF334">
            <v>51852024.520000003</v>
          </cell>
          <cell r="AG334">
            <v>-358672679.56999999</v>
          </cell>
          <cell r="AH334">
            <v>-17326424.48</v>
          </cell>
          <cell r="AI334">
            <v>0</v>
          </cell>
          <cell r="AJ334">
            <v>-125574.88</v>
          </cell>
          <cell r="AK334">
            <v>-8020560.4500000002</v>
          </cell>
          <cell r="AL334">
            <v>-18294.57</v>
          </cell>
          <cell r="AM334">
            <v>-2093713.24</v>
          </cell>
          <cell r="AN334">
            <v>-34697794.689999998</v>
          </cell>
          <cell r="AQ334">
            <v>0</v>
          </cell>
          <cell r="AR334">
            <v>0</v>
          </cell>
          <cell r="AS334">
            <v>0</v>
          </cell>
          <cell r="AT334">
            <v>72044.460000000006</v>
          </cell>
          <cell r="AU334">
            <v>-288981.11</v>
          </cell>
          <cell r="AV334">
            <v>-183743.73</v>
          </cell>
          <cell r="AW334">
            <v>-394797.63</v>
          </cell>
          <cell r="AX334">
            <v>-108334309.37</v>
          </cell>
          <cell r="AY334">
            <v>-1872212.5</v>
          </cell>
          <cell r="AZ334">
            <v>-346073.56</v>
          </cell>
          <cell r="BA334">
            <v>-137009353.74000001</v>
          </cell>
          <cell r="BB334">
            <v>-428559370</v>
          </cell>
          <cell r="BC334">
            <v>611400.32999999996</v>
          </cell>
          <cell r="BD334">
            <v>-1561410.73</v>
          </cell>
          <cell r="BG334">
            <v>-5455581.8600000003</v>
          </cell>
          <cell r="BH334">
            <v>-1386105.6</v>
          </cell>
          <cell r="BI334">
            <v>-1163097.03</v>
          </cell>
          <cell r="BP334">
            <v>12993.52</v>
          </cell>
          <cell r="BQ334">
            <v>0</v>
          </cell>
          <cell r="BR334">
            <v>0</v>
          </cell>
          <cell r="BZ334">
            <v>225417487.07999998</v>
          </cell>
          <cell r="CA334">
            <v>196855020.36000001</v>
          </cell>
          <cell r="CB334">
            <v>838765669</v>
          </cell>
          <cell r="CD334">
            <v>0</v>
          </cell>
          <cell r="CF334">
            <v>663838136.69999993</v>
          </cell>
          <cell r="CG334">
            <v>663838136.69999993</v>
          </cell>
          <cell r="CH334">
            <v>115807321.66</v>
          </cell>
          <cell r="CI334">
            <v>-273593934.79000002</v>
          </cell>
          <cell r="CJ334">
            <v>-622249970.94000006</v>
          </cell>
          <cell r="CK334">
            <v>-273593934.79000002</v>
          </cell>
          <cell r="CL334">
            <v>0</v>
          </cell>
        </row>
        <row r="335">
          <cell r="B335" t="str">
            <v>IAA17</v>
          </cell>
          <cell r="C335">
            <v>-21343209.23</v>
          </cell>
          <cell r="F335">
            <v>-1417053.69</v>
          </cell>
          <cell r="G335">
            <v>-393370</v>
          </cell>
          <cell r="M335">
            <v>-19870584.210000001</v>
          </cell>
          <cell r="N335">
            <v>59429.95</v>
          </cell>
          <cell r="O335">
            <v>101619.58</v>
          </cell>
          <cell r="P335">
            <v>29526779.129999999</v>
          </cell>
          <cell r="Q335">
            <v>22231747.489999998</v>
          </cell>
          <cell r="R335">
            <v>-4133302.8</v>
          </cell>
          <cell r="S335">
            <v>-9299381.9700000007</v>
          </cell>
          <cell r="V335">
            <v>70061.13</v>
          </cell>
          <cell r="W335">
            <v>116752907.43000001</v>
          </cell>
          <cell r="X335">
            <v>-408136884.76999998</v>
          </cell>
          <cell r="Y335">
            <v>0</v>
          </cell>
          <cell r="Z335">
            <v>-35803364.609999999</v>
          </cell>
          <cell r="AC335">
            <v>9032744.0399999991</v>
          </cell>
          <cell r="AD335">
            <v>11397401.130000001</v>
          </cell>
          <cell r="AE335">
            <v>41129849.689999998</v>
          </cell>
          <cell r="AF335">
            <v>18237753.469999999</v>
          </cell>
          <cell r="AG335">
            <v>-27522497.899999999</v>
          </cell>
          <cell r="AH335">
            <v>-64576658.600000001</v>
          </cell>
          <cell r="AI335">
            <v>-44463494.960000001</v>
          </cell>
          <cell r="AJ335">
            <v>-841296.64</v>
          </cell>
          <cell r="AK335">
            <v>-28816913.109999999</v>
          </cell>
          <cell r="AL335">
            <v>-3688319.72</v>
          </cell>
          <cell r="AM335">
            <v>-56183457.770000003</v>
          </cell>
          <cell r="AN335">
            <v>-178884016.87</v>
          </cell>
          <cell r="AO335">
            <v>-805970.26</v>
          </cell>
          <cell r="AQ335">
            <v>0</v>
          </cell>
          <cell r="AR335">
            <v>0</v>
          </cell>
          <cell r="AS335">
            <v>0</v>
          </cell>
          <cell r="AT335">
            <v>5808176.1600000001</v>
          </cell>
          <cell r="AV335">
            <v>2997224.37</v>
          </cell>
          <cell r="AW335">
            <v>3342459.37</v>
          </cell>
          <cell r="AX335">
            <v>-1228022082.78</v>
          </cell>
          <cell r="AY335">
            <v>-3168905.08</v>
          </cell>
          <cell r="AZ335">
            <v>-3997861.91</v>
          </cell>
          <cell r="BA335">
            <v>-3946081.21</v>
          </cell>
          <cell r="BB335">
            <v>-3029509</v>
          </cell>
          <cell r="BH335">
            <v>-1298343.83</v>
          </cell>
          <cell r="BP335">
            <v>-6166</v>
          </cell>
          <cell r="BQ335">
            <v>0</v>
          </cell>
          <cell r="BR335">
            <v>-2837761.72</v>
          </cell>
          <cell r="BZ335">
            <v>220056432.29000002</v>
          </cell>
          <cell r="CA335">
            <v>11397401.130000001</v>
          </cell>
          <cell r="CB335">
            <v>719279614.86000001</v>
          </cell>
          <cell r="CD335">
            <v>0</v>
          </cell>
          <cell r="CF335">
            <v>564430104.62</v>
          </cell>
          <cell r="CG335">
            <v>564430104.62</v>
          </cell>
          <cell r="CH335">
            <v>116752907.43000001</v>
          </cell>
          <cell r="CI335">
            <v>-6773.6</v>
          </cell>
          <cell r="CJ335">
            <v>-27522497.899999999</v>
          </cell>
          <cell r="CK335">
            <v>-3946081.21</v>
          </cell>
          <cell r="CL335">
            <v>0</v>
          </cell>
        </row>
        <row r="336">
          <cell r="B336" t="str">
            <v>IAA20</v>
          </cell>
          <cell r="C336">
            <v>-13964474.68</v>
          </cell>
          <cell r="M336">
            <v>-3070496.42</v>
          </cell>
          <cell r="N336">
            <v>-57913819.039999999</v>
          </cell>
          <cell r="O336">
            <v>79603.77</v>
          </cell>
          <cell r="P336">
            <v>20746141.829999998</v>
          </cell>
          <cell r="Q336">
            <v>-442533614.55000001</v>
          </cell>
          <cell r="R336">
            <v>6140992.8200000003</v>
          </cell>
          <cell r="S336">
            <v>115827638.03</v>
          </cell>
          <cell r="V336">
            <v>3.96</v>
          </cell>
          <cell r="W336">
            <v>79228834.170000002</v>
          </cell>
          <cell r="X336">
            <v>-811532410.07000005</v>
          </cell>
          <cell r="AC336">
            <v>-800672.73</v>
          </cell>
          <cell r="AD336">
            <v>-925034.06</v>
          </cell>
          <cell r="AE336">
            <v>6924553.6100000003</v>
          </cell>
          <cell r="AF336">
            <v>36097838.93</v>
          </cell>
          <cell r="AG336">
            <v>19915081.800000001</v>
          </cell>
          <cell r="AH336">
            <v>144215984.24000001</v>
          </cell>
          <cell r="AI336">
            <v>13555995.92</v>
          </cell>
          <cell r="AJ336">
            <v>117068425.11</v>
          </cell>
          <cell r="AK336">
            <v>217622683</v>
          </cell>
          <cell r="AR336">
            <v>0</v>
          </cell>
          <cell r="AS336">
            <v>0</v>
          </cell>
          <cell r="AT336">
            <v>4391472.0599999996</v>
          </cell>
          <cell r="AV336">
            <v>354919.15</v>
          </cell>
          <cell r="AW336">
            <v>-3471963.39</v>
          </cell>
          <cell r="AX336">
            <v>-2174150691.77</v>
          </cell>
          <cell r="AY336">
            <v>2272.92</v>
          </cell>
          <cell r="AZ336">
            <v>1671850.61</v>
          </cell>
          <cell r="BA336">
            <v>-10779061473.75</v>
          </cell>
          <cell r="BB336">
            <v>-428559370</v>
          </cell>
          <cell r="BZ336">
            <v>39687419.640000001</v>
          </cell>
          <cell r="CA336">
            <v>-925034.06</v>
          </cell>
          <cell r="CB336">
            <v>784871667.62</v>
          </cell>
          <cell r="CD336">
            <v>2272.92</v>
          </cell>
          <cell r="CF336">
            <v>684896691.62</v>
          </cell>
          <cell r="CG336">
            <v>684896691.62</v>
          </cell>
          <cell r="CH336">
            <v>79228834.170000002</v>
          </cell>
          <cell r="CI336">
            <v>0.17000007629394531</v>
          </cell>
          <cell r="CJ336">
            <v>-12953212165.52</v>
          </cell>
          <cell r="CK336">
            <v>1254066024.79</v>
          </cell>
          <cell r="CL336">
            <v>-6982885874.04</v>
          </cell>
        </row>
        <row r="337">
          <cell r="B337" t="str">
            <v>IAA21</v>
          </cell>
          <cell r="G337">
            <v>-1529470642</v>
          </cell>
          <cell r="L337">
            <v>-365953.82</v>
          </cell>
          <cell r="M337">
            <v>-291847718</v>
          </cell>
          <cell r="N337">
            <v>-18344198.370000001</v>
          </cell>
          <cell r="O337">
            <v>330240.09999999998</v>
          </cell>
          <cell r="P337">
            <v>29127288.760000002</v>
          </cell>
          <cell r="Q337">
            <v>1619835177.47</v>
          </cell>
          <cell r="R337">
            <v>10669747.08</v>
          </cell>
          <cell r="S337">
            <v>36688396.649999999</v>
          </cell>
          <cell r="T337">
            <v>731907.59</v>
          </cell>
          <cell r="V337">
            <v>1170167.05</v>
          </cell>
          <cell r="W337">
            <v>45855227.25</v>
          </cell>
          <cell r="X337">
            <v>-189222134.66999999</v>
          </cell>
          <cell r="AC337">
            <v>11270865.970000001</v>
          </cell>
          <cell r="AD337">
            <v>220954734.31999999</v>
          </cell>
          <cell r="AE337">
            <v>112738880.64</v>
          </cell>
          <cell r="AF337">
            <v>2194806.5499999998</v>
          </cell>
          <cell r="AG337">
            <v>-1504973514.1099999</v>
          </cell>
          <cell r="AH337">
            <v>39373071.689999998</v>
          </cell>
          <cell r="AI337">
            <v>24707546.699999999</v>
          </cell>
          <cell r="AJ337">
            <v>81473856.469999999</v>
          </cell>
          <cell r="AK337">
            <v>209909340.69</v>
          </cell>
          <cell r="AM337">
            <v>5910695.8499999996</v>
          </cell>
          <cell r="AN337">
            <v>0</v>
          </cell>
          <cell r="AO337">
            <v>13978199.359999999</v>
          </cell>
          <cell r="AQ337">
            <v>0</v>
          </cell>
          <cell r="AR337">
            <v>0</v>
          </cell>
          <cell r="AS337">
            <v>0</v>
          </cell>
          <cell r="AT337">
            <v>579953.75</v>
          </cell>
          <cell r="AV337">
            <v>-6123692.0899999999</v>
          </cell>
          <cell r="AW337">
            <v>3631741.58</v>
          </cell>
          <cell r="AX337">
            <v>-189791264.30000001</v>
          </cell>
          <cell r="AY337">
            <v>-4208152.54</v>
          </cell>
          <cell r="AZ337">
            <v>5175371.58</v>
          </cell>
          <cell r="BA337">
            <v>-1365520019.9200001</v>
          </cell>
          <cell r="BB337">
            <v>-259756581.59</v>
          </cell>
          <cell r="BZ337">
            <v>84018972.170000002</v>
          </cell>
          <cell r="CA337">
            <v>133419142.67</v>
          </cell>
          <cell r="CB337">
            <v>220954734.31999999</v>
          </cell>
          <cell r="CD337">
            <v>0</v>
          </cell>
          <cell r="CF337">
            <v>220954734.31999999</v>
          </cell>
          <cell r="CG337">
            <v>220954734.31999999</v>
          </cell>
          <cell r="CH337">
            <v>0</v>
          </cell>
          <cell r="CI337">
            <v>6.0000061988830566E-2</v>
          </cell>
          <cell r="CJ337">
            <v>-1555311284.22</v>
          </cell>
          <cell r="CK337">
            <v>255297907.27000001</v>
          </cell>
          <cell r="CL337">
            <v>-707844219.88</v>
          </cell>
        </row>
        <row r="338">
          <cell r="B338" t="str">
            <v>IAA22</v>
          </cell>
          <cell r="C338">
            <v>-70</v>
          </cell>
          <cell r="F338">
            <v>-700</v>
          </cell>
          <cell r="G338">
            <v>-186063979.97999999</v>
          </cell>
          <cell r="J338">
            <v>32596.29</v>
          </cell>
          <cell r="M338">
            <v>-3796967.94</v>
          </cell>
          <cell r="N338">
            <v>-68145991.769999996</v>
          </cell>
          <cell r="O338">
            <v>11812218.789999999</v>
          </cell>
          <cell r="P338">
            <v>-0.01</v>
          </cell>
          <cell r="Q338">
            <v>-84161233.840000004</v>
          </cell>
          <cell r="R338">
            <v>21673164.699999999</v>
          </cell>
          <cell r="S338">
            <v>-1012102.04</v>
          </cell>
          <cell r="T338">
            <v>0</v>
          </cell>
          <cell r="U338">
            <v>7593935.5700000003</v>
          </cell>
          <cell r="V338">
            <v>30342086.539999999</v>
          </cell>
          <cell r="W338">
            <v>128321367.91</v>
          </cell>
          <cell r="X338">
            <v>-106145384.51000001</v>
          </cell>
          <cell r="Y338">
            <v>-56235059.549999997</v>
          </cell>
          <cell r="Z338">
            <v>370</v>
          </cell>
          <cell r="AB338">
            <v>0</v>
          </cell>
          <cell r="AC338">
            <v>0</v>
          </cell>
          <cell r="AD338">
            <v>13207145.970000001</v>
          </cell>
          <cell r="AE338">
            <v>18237224.899999999</v>
          </cell>
          <cell r="AF338">
            <v>573853.79</v>
          </cell>
          <cell r="AG338">
            <v>33826681.270000003</v>
          </cell>
          <cell r="AH338">
            <v>104.1</v>
          </cell>
          <cell r="AI338">
            <v>29079753.399999999</v>
          </cell>
          <cell r="AJ338">
            <v>92118481.810000002</v>
          </cell>
          <cell r="AK338">
            <v>36325.379999999997</v>
          </cell>
          <cell r="AL338">
            <v>673804.98</v>
          </cell>
          <cell r="AM338">
            <v>-734884.53</v>
          </cell>
          <cell r="AN338">
            <v>-590426.02</v>
          </cell>
          <cell r="AR338">
            <v>0</v>
          </cell>
          <cell r="AS338">
            <v>0</v>
          </cell>
          <cell r="AT338">
            <v>6708333.3399999999</v>
          </cell>
          <cell r="AV338">
            <v>412045.59</v>
          </cell>
          <cell r="AW338">
            <v>-9250</v>
          </cell>
          <cell r="AX338">
            <v>-433564785.24000001</v>
          </cell>
          <cell r="AY338">
            <v>4176.0600000000004</v>
          </cell>
          <cell r="AZ338">
            <v>36875.25</v>
          </cell>
          <cell r="BA338">
            <v>-2967199904.3200002</v>
          </cell>
          <cell r="BB338">
            <v>0</v>
          </cell>
          <cell r="BC338">
            <v>571746.73</v>
          </cell>
          <cell r="BE338">
            <v>-1837950.24</v>
          </cell>
          <cell r="BI338">
            <v>-4645389.58</v>
          </cell>
          <cell r="BJ338">
            <v>-998323.6</v>
          </cell>
          <cell r="BK338">
            <v>-300601.83</v>
          </cell>
          <cell r="BR338">
            <v>-110732.08</v>
          </cell>
          <cell r="BT338">
            <v>141426</v>
          </cell>
          <cell r="BZ338">
            <v>23471226.5</v>
          </cell>
          <cell r="CA338">
            <v>9454490.3200000003</v>
          </cell>
          <cell r="CB338">
            <v>13207145.970000001</v>
          </cell>
          <cell r="CD338">
            <v>412045.59</v>
          </cell>
          <cell r="CF338">
            <v>13207145.970000001</v>
          </cell>
          <cell r="CG338">
            <v>13207145.970000001</v>
          </cell>
          <cell r="CH338">
            <v>0</v>
          </cell>
          <cell r="CI338">
            <v>8.0000162124633789E-2</v>
          </cell>
          <cell r="CJ338">
            <v>-3400764689.5600004</v>
          </cell>
          <cell r="CK338">
            <v>190306618.43000001</v>
          </cell>
          <cell r="CL338">
            <v>-1429159273.25</v>
          </cell>
        </row>
        <row r="339">
          <cell r="B339" t="str">
            <v>IAA23</v>
          </cell>
          <cell r="C339">
            <v>-26147148.34</v>
          </cell>
          <cell r="L339">
            <v>762160.59</v>
          </cell>
          <cell r="M339">
            <v>-41162803.450000003</v>
          </cell>
          <cell r="N339">
            <v>-37702984.030000001</v>
          </cell>
          <cell r="O339">
            <v>13621594.93</v>
          </cell>
          <cell r="P339">
            <v>41780952.509999998</v>
          </cell>
          <cell r="Q339">
            <v>-2484525.27</v>
          </cell>
          <cell r="R339">
            <v>-91711.67</v>
          </cell>
          <cell r="S339">
            <v>75405967.680000007</v>
          </cell>
          <cell r="U339">
            <v>-1524321.24</v>
          </cell>
          <cell r="V339">
            <v>64355467.799999997</v>
          </cell>
          <cell r="W339">
            <v>130702210.55</v>
          </cell>
          <cell r="X339">
            <v>-2304120.9700000002</v>
          </cell>
          <cell r="Y339">
            <v>0</v>
          </cell>
          <cell r="AC339">
            <v>-77977062.739999995</v>
          </cell>
          <cell r="AD339">
            <v>-1055582.72</v>
          </cell>
          <cell r="AE339">
            <v>147813340.94999999</v>
          </cell>
          <cell r="AF339">
            <v>2194806.5499999998</v>
          </cell>
          <cell r="AG339">
            <v>-23178125.719999999</v>
          </cell>
          <cell r="AH339">
            <v>29375615.100000001</v>
          </cell>
          <cell r="AI339">
            <v>300124</v>
          </cell>
          <cell r="AJ339">
            <v>107373862.58</v>
          </cell>
          <cell r="AK339">
            <v>238069546.94999999</v>
          </cell>
          <cell r="AM339">
            <v>15994025.640000001</v>
          </cell>
          <cell r="AN339">
            <v>0</v>
          </cell>
          <cell r="AO339">
            <v>12371356.189999999</v>
          </cell>
          <cell r="AS339">
            <v>0</v>
          </cell>
          <cell r="AU339">
            <v>6086797.6299999999</v>
          </cell>
          <cell r="AV339">
            <v>239365.55</v>
          </cell>
          <cell r="AW339">
            <v>500310118.27999997</v>
          </cell>
          <cell r="AX339">
            <v>-51452700.969999999</v>
          </cell>
          <cell r="AY339">
            <v>-5052217.13</v>
          </cell>
          <cell r="AZ339">
            <v>2034715</v>
          </cell>
          <cell r="BA339">
            <v>-83824164.829999998</v>
          </cell>
          <cell r="BB339">
            <v>-364513682.58999997</v>
          </cell>
          <cell r="BE339">
            <v>0</v>
          </cell>
          <cell r="BF339">
            <v>-777</v>
          </cell>
          <cell r="BZ339">
            <v>29375615.100000001</v>
          </cell>
          <cell r="CA339">
            <v>178004495.5</v>
          </cell>
          <cell r="CB339">
            <v>-1055582.72</v>
          </cell>
          <cell r="CD339">
            <v>239365.55</v>
          </cell>
          <cell r="CF339">
            <v>-1055582.72</v>
          </cell>
          <cell r="CG339">
            <v>-1055582.72</v>
          </cell>
          <cell r="CH339">
            <v>0</v>
          </cell>
          <cell r="CI339">
            <v>9.9999979138374329E-3</v>
          </cell>
          <cell r="CJ339">
            <v>-83824164.829999998</v>
          </cell>
          <cell r="CK339">
            <v>4788646.25</v>
          </cell>
          <cell r="CL339">
            <v>-51452700.969999999</v>
          </cell>
        </row>
        <row r="340">
          <cell r="B340" t="str">
            <v>IAA24</v>
          </cell>
          <cell r="G340">
            <v>0</v>
          </cell>
          <cell r="M340">
            <v>-20707383.030000001</v>
          </cell>
          <cell r="N340">
            <v>-68061899.349999994</v>
          </cell>
          <cell r="O340">
            <v>21523454.359999999</v>
          </cell>
          <cell r="P340">
            <v>22490167.789999999</v>
          </cell>
          <cell r="Q340">
            <v>-4742344.1900000004</v>
          </cell>
          <cell r="R340">
            <v>41414766.030000001</v>
          </cell>
          <cell r="S340">
            <v>136123798.63999999</v>
          </cell>
          <cell r="V340">
            <v>52606109.450000003</v>
          </cell>
          <cell r="W340">
            <v>88909458.719999999</v>
          </cell>
          <cell r="X340">
            <v>-3603987.37</v>
          </cell>
          <cell r="AC340">
            <v>-74129563.810000002</v>
          </cell>
          <cell r="AD340">
            <v>107092253.17</v>
          </cell>
          <cell r="AE340">
            <v>124975292.73999999</v>
          </cell>
          <cell r="AF340">
            <v>163621742.33000001</v>
          </cell>
          <cell r="AG340">
            <v>0</v>
          </cell>
          <cell r="AH340">
            <v>159046295.24000001</v>
          </cell>
          <cell r="AI340">
            <v>19931688.5</v>
          </cell>
          <cell r="AJ340">
            <v>123242349.16</v>
          </cell>
          <cell r="AK340">
            <v>235727394.46000001</v>
          </cell>
          <cell r="AL340">
            <v>861107.26</v>
          </cell>
          <cell r="AM340">
            <v>20224779.219999999</v>
          </cell>
          <cell r="AN340">
            <v>-13125986.779999999</v>
          </cell>
          <cell r="AO340">
            <v>17156476.350000001</v>
          </cell>
          <cell r="AP340">
            <v>0</v>
          </cell>
          <cell r="AS340">
            <v>0</v>
          </cell>
          <cell r="AU340">
            <v>881961.24</v>
          </cell>
          <cell r="AV340">
            <v>0</v>
          </cell>
          <cell r="AW340">
            <v>41901823.359999999</v>
          </cell>
          <cell r="AX340">
            <v>-75404534.650000006</v>
          </cell>
          <cell r="AZ340">
            <v>-60261592.920000002</v>
          </cell>
          <cell r="BA340">
            <v>-151294827.81</v>
          </cell>
          <cell r="BZ340">
            <v>0</v>
          </cell>
          <cell r="CA340">
            <v>164324112.69</v>
          </cell>
          <cell r="CB340">
            <v>149259754.29999998</v>
          </cell>
          <cell r="CD340">
            <v>861107.26</v>
          </cell>
          <cell r="CF340">
            <v>149259754.30000001</v>
          </cell>
          <cell r="CG340">
            <v>149259754.30000001</v>
          </cell>
          <cell r="CH340">
            <v>0</v>
          </cell>
          <cell r="CI340">
            <v>-1.000000536441803E-2</v>
          </cell>
          <cell r="CJ340">
            <v>-151294827.81</v>
          </cell>
          <cell r="CK340">
            <v>8346331.5499999998</v>
          </cell>
          <cell r="CL340">
            <v>-75404534.650000006</v>
          </cell>
        </row>
        <row r="341">
          <cell r="B341" t="str">
            <v>IAA26</v>
          </cell>
          <cell r="C341">
            <v>-26567618.5</v>
          </cell>
          <cell r="E341">
            <v>-0.24</v>
          </cell>
          <cell r="F341">
            <v>699000.07</v>
          </cell>
          <cell r="G341">
            <v>-2419903.9300000002</v>
          </cell>
          <cell r="J341">
            <v>32908.129999999997</v>
          </cell>
          <cell r="L341">
            <v>1108371.19</v>
          </cell>
          <cell r="M341">
            <v>-9976784.6699999999</v>
          </cell>
          <cell r="N341">
            <v>879032.26</v>
          </cell>
          <cell r="O341">
            <v>18122267.760000002</v>
          </cell>
          <cell r="P341">
            <v>30117127.050000001</v>
          </cell>
          <cell r="Q341">
            <v>-11790569.16</v>
          </cell>
          <cell r="R341">
            <v>-7992528.46</v>
          </cell>
          <cell r="S341">
            <v>102663246.40000001</v>
          </cell>
          <cell r="U341">
            <v>-2216742.39</v>
          </cell>
          <cell r="V341">
            <v>33417646.149999999</v>
          </cell>
          <cell r="W341">
            <v>43256698.920000002</v>
          </cell>
          <cell r="X341">
            <v>-1758064.51</v>
          </cell>
          <cell r="Y341">
            <v>-69939109.060000002</v>
          </cell>
          <cell r="AB341">
            <v>18703.2</v>
          </cell>
          <cell r="AC341">
            <v>48432809.32</v>
          </cell>
          <cell r="AD341">
            <v>249623675.91999999</v>
          </cell>
          <cell r="AE341">
            <v>88714159.670000002</v>
          </cell>
          <cell r="AF341">
            <v>0</v>
          </cell>
          <cell r="AG341">
            <v>-358672679.56999999</v>
          </cell>
          <cell r="AH341">
            <v>94875934.310000002</v>
          </cell>
          <cell r="AJ341">
            <v>77857826.25</v>
          </cell>
          <cell r="AK341">
            <v>283535031.13999999</v>
          </cell>
          <cell r="AM341">
            <v>15782029.449999999</v>
          </cell>
          <cell r="AN341">
            <v>-21821545.989999998</v>
          </cell>
          <cell r="AO341">
            <v>24079299.920000002</v>
          </cell>
          <cell r="AP341">
            <v>0</v>
          </cell>
          <cell r="AS341">
            <v>0</v>
          </cell>
          <cell r="AU341">
            <v>8228600.75</v>
          </cell>
          <cell r="AV341">
            <v>275955.87</v>
          </cell>
          <cell r="AW341">
            <v>-99972723.230000004</v>
          </cell>
          <cell r="AX341">
            <v>-151390814.13</v>
          </cell>
          <cell r="AZ341">
            <v>2235283</v>
          </cell>
          <cell r="BA341">
            <v>-320458869.19</v>
          </cell>
          <cell r="BD341">
            <v>-1561410.73</v>
          </cell>
          <cell r="BE341">
            <v>0</v>
          </cell>
          <cell r="BF341">
            <v>-777</v>
          </cell>
          <cell r="BG341">
            <v>-5455581.8600000003</v>
          </cell>
          <cell r="BH341">
            <v>-1386105.6</v>
          </cell>
          <cell r="BI341">
            <v>-1163097.03</v>
          </cell>
          <cell r="BP341">
            <v>12993.52</v>
          </cell>
          <cell r="BQ341">
            <v>0</v>
          </cell>
          <cell r="BR341">
            <v>0</v>
          </cell>
          <cell r="BZ341">
            <v>-1.4901161193847656E-8</v>
          </cell>
          <cell r="CA341">
            <v>130547380.01000001</v>
          </cell>
          <cell r="CB341">
            <v>10540012.220000001</v>
          </cell>
          <cell r="CD341">
            <v>692979578.13999999</v>
          </cell>
          <cell r="CF341">
            <v>10540012.220000001</v>
          </cell>
          <cell r="CG341">
            <v>10540012.220000001</v>
          </cell>
          <cell r="CH341">
            <v>0</v>
          </cell>
          <cell r="CI341">
            <v>1.0000020265579224E-2</v>
          </cell>
          <cell r="CJ341">
            <v>-320458869.19</v>
          </cell>
          <cell r="CK341">
            <v>54922909.200000003</v>
          </cell>
          <cell r="CL341">
            <v>-151390814.13</v>
          </cell>
        </row>
        <row r="342">
          <cell r="B342" t="str">
            <v>IAA50</v>
          </cell>
          <cell r="M342">
            <v>-6092838.7599999998</v>
          </cell>
          <cell r="N342">
            <v>-3512795.31</v>
          </cell>
          <cell r="P342">
            <v>82724277.040000007</v>
          </cell>
          <cell r="Q342">
            <v>-2424534.04</v>
          </cell>
          <cell r="S342">
            <v>12185677.470000001</v>
          </cell>
          <cell r="W342">
            <v>29558224.760000002</v>
          </cell>
          <cell r="X342">
            <v>-11871651.609999999</v>
          </cell>
          <cell r="Y342">
            <v>0</v>
          </cell>
          <cell r="AC342">
            <v>4617299.16</v>
          </cell>
          <cell r="AD342">
            <v>15388841.949999999</v>
          </cell>
          <cell r="AE342">
            <v>165336056.25</v>
          </cell>
          <cell r="AF342">
            <v>860442.56</v>
          </cell>
          <cell r="AG342">
            <v>-27522497.899999999</v>
          </cell>
          <cell r="AH342">
            <v>278942536.44999999</v>
          </cell>
          <cell r="AJ342">
            <v>188898555.37</v>
          </cell>
          <cell r="AK342">
            <v>493671234.17000002</v>
          </cell>
          <cell r="AL342">
            <v>1040164.95</v>
          </cell>
          <cell r="AM342">
            <v>1231967.6599999999</v>
          </cell>
          <cell r="AN342">
            <v>-40322889.939999998</v>
          </cell>
          <cell r="AO342">
            <v>14012695.16</v>
          </cell>
          <cell r="AR342">
            <v>-4314981.75</v>
          </cell>
          <cell r="AS342">
            <v>0</v>
          </cell>
          <cell r="AT342">
            <v>105347571.34</v>
          </cell>
          <cell r="AU342">
            <v>572815.47</v>
          </cell>
          <cell r="AV342">
            <v>0</v>
          </cell>
          <cell r="AW342">
            <v>1996697.5</v>
          </cell>
          <cell r="AX342">
            <v>20924504.68</v>
          </cell>
          <cell r="AZ342">
            <v>3649164</v>
          </cell>
          <cell r="BA342">
            <v>-4792669.57</v>
          </cell>
          <cell r="BB342">
            <v>-405913641.58999997</v>
          </cell>
          <cell r="BZ342">
            <v>101032589.59</v>
          </cell>
          <cell r="CA342">
            <v>82759637.670000002</v>
          </cell>
          <cell r="CB342">
            <v>199183474.69999999</v>
          </cell>
          <cell r="CD342">
            <v>1074367643.26</v>
          </cell>
          <cell r="CF342">
            <v>199183474.69999999</v>
          </cell>
          <cell r="CG342">
            <v>199183474.69999999</v>
          </cell>
          <cell r="CH342">
            <v>0</v>
          </cell>
          <cell r="CI342">
            <v>-405913641.58999997</v>
          </cell>
          <cell r="CJ342">
            <v>-4792669.57</v>
          </cell>
          <cell r="CK342">
            <v>-405913641.58999997</v>
          </cell>
          <cell r="CL342">
            <v>-405913641.58999997</v>
          </cell>
        </row>
        <row r="343">
          <cell r="B343" t="str">
            <v>IAB10</v>
          </cell>
          <cell r="L343">
            <v>-10603261.26</v>
          </cell>
          <cell r="M343">
            <v>-50025876.530000001</v>
          </cell>
          <cell r="N343">
            <v>-25821765.68</v>
          </cell>
          <cell r="O343">
            <v>26272751.370000001</v>
          </cell>
          <cell r="P343">
            <v>69700203.280000001</v>
          </cell>
          <cell r="Q343">
            <v>-95575526.209999993</v>
          </cell>
          <cell r="R343">
            <v>-565215712.38999999</v>
          </cell>
          <cell r="S343">
            <v>100051752.06999999</v>
          </cell>
          <cell r="T343">
            <v>0</v>
          </cell>
          <cell r="U343">
            <v>1524321.21</v>
          </cell>
          <cell r="V343">
            <v>151226246.19999999</v>
          </cell>
          <cell r="W343">
            <v>162541747.56</v>
          </cell>
          <cell r="X343">
            <v>-327724043.38999999</v>
          </cell>
          <cell r="Y343">
            <v>-1028006567.36</v>
          </cell>
          <cell r="AC343">
            <v>-165481730.83000001</v>
          </cell>
          <cell r="AD343">
            <v>-1192633.6299999999</v>
          </cell>
          <cell r="AE343">
            <v>126939639.19</v>
          </cell>
          <cell r="AF343">
            <v>111408892.3</v>
          </cell>
          <cell r="AG343">
            <v>207244406.53999999</v>
          </cell>
          <cell r="AH343">
            <v>1380612.74</v>
          </cell>
          <cell r="AI343">
            <v>136254269.56999999</v>
          </cell>
          <cell r="AJ343">
            <v>198063969.61000001</v>
          </cell>
          <cell r="AK343">
            <v>427662298.56</v>
          </cell>
          <cell r="AL343">
            <v>401563859.42000002</v>
          </cell>
          <cell r="AN343">
            <v>25381490.649999999</v>
          </cell>
          <cell r="AO343">
            <v>32074340.710000001</v>
          </cell>
          <cell r="AR343">
            <v>0</v>
          </cell>
          <cell r="AS343">
            <v>0</v>
          </cell>
          <cell r="AT343">
            <v>0</v>
          </cell>
          <cell r="AU343">
            <v>22616638.920000002</v>
          </cell>
          <cell r="AV343">
            <v>11066593.66</v>
          </cell>
          <cell r="AW343">
            <v>4319492.82</v>
          </cell>
          <cell r="AX343">
            <v>-8667023383.8999996</v>
          </cell>
          <cell r="AZ343">
            <v>3855572</v>
          </cell>
          <cell r="BA343">
            <v>10262610319.23</v>
          </cell>
          <cell r="BE343">
            <v>0</v>
          </cell>
          <cell r="BF343">
            <v>0</v>
          </cell>
          <cell r="BG343">
            <v>-777</v>
          </cell>
          <cell r="BZ343">
            <v>1526266.74</v>
          </cell>
          <cell r="CA343">
            <v>0</v>
          </cell>
          <cell r="CB343">
            <v>184395470.55000001</v>
          </cell>
          <cell r="CD343">
            <v>1182598610.3200002</v>
          </cell>
          <cell r="CF343">
            <v>184395470.55000001</v>
          </cell>
          <cell r="CG343">
            <v>184395470.55000001</v>
          </cell>
          <cell r="CH343">
            <v>0</v>
          </cell>
          <cell r="CI343">
            <v>-1457941995</v>
          </cell>
          <cell r="CJ343">
            <v>2364655.5799999237</v>
          </cell>
          <cell r="CK343">
            <v>-1034642425.4000001</v>
          </cell>
          <cell r="CL343">
            <v>-1034615421.1800001</v>
          </cell>
        </row>
        <row r="344">
          <cell r="B344" t="str">
            <v>IAB11</v>
          </cell>
          <cell r="C344">
            <v>-0.01</v>
          </cell>
          <cell r="E344">
            <v>0.01</v>
          </cell>
          <cell r="L344">
            <v>-207846669.47999999</v>
          </cell>
          <cell r="M344">
            <v>-7484009.1500000004</v>
          </cell>
          <cell r="N344">
            <v>-5323161.9800000004</v>
          </cell>
          <cell r="O344">
            <v>-12482940.619999999</v>
          </cell>
          <cell r="P344">
            <v>12181286.58</v>
          </cell>
          <cell r="Q344">
            <v>-12911285.27</v>
          </cell>
          <cell r="R344">
            <v>-85089981.140000001</v>
          </cell>
          <cell r="S344">
            <v>14968018.24</v>
          </cell>
          <cell r="V344">
            <v>-6372131.4100000001</v>
          </cell>
          <cell r="W344">
            <v>18746181.170000002</v>
          </cell>
          <cell r="X344">
            <v>-43043735.520000003</v>
          </cell>
          <cell r="Y344">
            <v>-240685473.25</v>
          </cell>
          <cell r="AC344">
            <v>-448568746.95999998</v>
          </cell>
          <cell r="AD344">
            <v>55847097.509999998</v>
          </cell>
          <cell r="AE344">
            <v>97852950.590000004</v>
          </cell>
          <cell r="AF344">
            <v>17570877.530000001</v>
          </cell>
          <cell r="AG344">
            <v>0</v>
          </cell>
          <cell r="AH344">
            <v>49396483.369999997</v>
          </cell>
          <cell r="AI344">
            <v>390767074.32999998</v>
          </cell>
          <cell r="AJ344">
            <v>34266825.909999996</v>
          </cell>
          <cell r="AK344">
            <v>86916628.269999996</v>
          </cell>
          <cell r="AL344">
            <v>712327172.95000005</v>
          </cell>
          <cell r="AM344">
            <v>1613774.65</v>
          </cell>
          <cell r="AN344">
            <v>19729703.34</v>
          </cell>
          <cell r="AO344">
            <v>32433065.079999998</v>
          </cell>
          <cell r="AS344">
            <v>0</v>
          </cell>
          <cell r="AT344">
            <v>343698473.79000002</v>
          </cell>
          <cell r="AU344">
            <v>10324189.640000001</v>
          </cell>
          <cell r="AV344">
            <v>640572.6</v>
          </cell>
          <cell r="AX344">
            <v>-121574187.39</v>
          </cell>
          <cell r="AZ344">
            <v>4842619</v>
          </cell>
          <cell r="BA344">
            <v>1185217785.6400001</v>
          </cell>
          <cell r="BZ344">
            <v>-331572014.68000001</v>
          </cell>
          <cell r="CA344">
            <v>55230609.659999996</v>
          </cell>
          <cell r="CB344">
            <v>150015719.00999999</v>
          </cell>
          <cell r="CD344">
            <v>236405938.57999998</v>
          </cell>
          <cell r="CF344">
            <v>150015719.00999999</v>
          </cell>
          <cell r="CG344">
            <v>150015719.00999999</v>
          </cell>
          <cell r="CH344">
            <v>0</v>
          </cell>
          <cell r="CI344">
            <v>-190121327.87</v>
          </cell>
          <cell r="CJ344">
            <v>-1.999974250793457E-2</v>
          </cell>
          <cell r="CK344">
            <v>-134166307.08</v>
          </cell>
          <cell r="CL344">
            <v>-121574187.39</v>
          </cell>
        </row>
        <row r="345">
          <cell r="B345" t="str">
            <v>IAB12</v>
          </cell>
          <cell r="C345">
            <v>-4416749.4400000004</v>
          </cell>
          <cell r="E345">
            <v>-7141649.29</v>
          </cell>
          <cell r="F345">
            <v>1320906.19</v>
          </cell>
          <cell r="L345">
            <v>-1108371.26</v>
          </cell>
          <cell r="M345">
            <v>-12952498.65</v>
          </cell>
          <cell r="N345">
            <v>-10277545.09</v>
          </cell>
          <cell r="O345">
            <v>7401135.1100000003</v>
          </cell>
          <cell r="P345">
            <v>31797803.800000001</v>
          </cell>
          <cell r="Q345">
            <v>-2756883.4</v>
          </cell>
          <cell r="R345">
            <v>-119441770.86</v>
          </cell>
          <cell r="S345">
            <v>25904996.710000001</v>
          </cell>
          <cell r="T345">
            <v>0</v>
          </cell>
          <cell r="U345">
            <v>2216742.39</v>
          </cell>
          <cell r="V345">
            <v>14802270.17</v>
          </cell>
          <cell r="W345">
            <v>64273192.25</v>
          </cell>
          <cell r="X345">
            <v>-12981968.949999999</v>
          </cell>
          <cell r="Y345">
            <v>-143393929.55000001</v>
          </cell>
          <cell r="AC345">
            <v>125819749.17</v>
          </cell>
          <cell r="AE345">
            <v>63315015.789999999</v>
          </cell>
          <cell r="AF345">
            <v>977388.15</v>
          </cell>
          <cell r="AG345">
            <v>87348148.75</v>
          </cell>
          <cell r="AH345">
            <v>76629429.879999995</v>
          </cell>
          <cell r="AI345">
            <v>106853168.98</v>
          </cell>
          <cell r="AJ345">
            <v>50552388.890000001</v>
          </cell>
          <cell r="AK345">
            <v>200917761.13999999</v>
          </cell>
          <cell r="AL345">
            <v>624511998.57000005</v>
          </cell>
          <cell r="AM345">
            <v>2241235.14</v>
          </cell>
          <cell r="AN345">
            <v>-33786717.270000003</v>
          </cell>
          <cell r="AO345">
            <v>30846720.780000001</v>
          </cell>
          <cell r="AR345">
            <v>0</v>
          </cell>
          <cell r="AS345">
            <v>0</v>
          </cell>
          <cell r="AT345">
            <v>0</v>
          </cell>
          <cell r="AU345">
            <v>3054166.65</v>
          </cell>
          <cell r="AV345">
            <v>37400361.350000001</v>
          </cell>
          <cell r="AW345">
            <v>6407237.3899999997</v>
          </cell>
          <cell r="AX345">
            <v>-1949391618.8399999</v>
          </cell>
          <cell r="AZ345">
            <v>5482636</v>
          </cell>
          <cell r="BA345">
            <v>2212349502.98</v>
          </cell>
          <cell r="BZ345">
            <v>137785661.91</v>
          </cell>
          <cell r="CA345">
            <v>194201317.73000002</v>
          </cell>
          <cell r="CB345">
            <v>94161736.569999993</v>
          </cell>
          <cell r="CD345">
            <v>477605049.95999992</v>
          </cell>
          <cell r="CF345">
            <v>94161736.569999993</v>
          </cell>
          <cell r="CG345">
            <v>94161736.569999993</v>
          </cell>
          <cell r="CH345">
            <v>0</v>
          </cell>
          <cell r="CI345">
            <v>-21226737.359999999</v>
          </cell>
          <cell r="CJ345">
            <v>122183.73000001907</v>
          </cell>
          <cell r="CK345">
            <v>-5487885.0099999998</v>
          </cell>
          <cell r="CL345">
            <v>-5509481.0699999994</v>
          </cell>
        </row>
        <row r="346">
          <cell r="B346" t="str">
            <v>IAC10</v>
          </cell>
          <cell r="M346">
            <v>-27742421.280000001</v>
          </cell>
          <cell r="N346">
            <v>-13863775.970000001</v>
          </cell>
          <cell r="O346">
            <v>28907856.140000001</v>
          </cell>
          <cell r="P346">
            <v>29024962.219999999</v>
          </cell>
          <cell r="Q346">
            <v>19791818.670000002</v>
          </cell>
          <cell r="R346">
            <v>-3070591.25</v>
          </cell>
          <cell r="S346">
            <v>55484842.270000003</v>
          </cell>
          <cell r="T346">
            <v>23757814.59</v>
          </cell>
          <cell r="V346">
            <v>162385244.09</v>
          </cell>
          <cell r="W346">
            <v>74733668.400000006</v>
          </cell>
          <cell r="X346">
            <v>28423113.550000001</v>
          </cell>
          <cell r="Y346">
            <v>-2948691.98</v>
          </cell>
          <cell r="AC346">
            <v>32581379.940000001</v>
          </cell>
          <cell r="AD346">
            <v>-191293100.22999999</v>
          </cell>
          <cell r="AE346">
            <v>182953863.86000001</v>
          </cell>
          <cell r="AF346">
            <v>45964776.659999996</v>
          </cell>
          <cell r="AG346">
            <v>59101442.280000001</v>
          </cell>
          <cell r="AH346">
            <v>84187363.569999993</v>
          </cell>
          <cell r="AI346">
            <v>143879443.28</v>
          </cell>
          <cell r="AJ346">
            <v>72803835.659999996</v>
          </cell>
          <cell r="AK346">
            <v>148743999.94</v>
          </cell>
          <cell r="AL346">
            <v>133099800.23</v>
          </cell>
          <cell r="AM346">
            <v>3348223.6</v>
          </cell>
          <cell r="AN346">
            <v>21557915.879999999</v>
          </cell>
          <cell r="AO346">
            <v>19745404.420000002</v>
          </cell>
          <cell r="AS346">
            <v>0</v>
          </cell>
          <cell r="AT346">
            <v>0</v>
          </cell>
          <cell r="AU346">
            <v>16816416.460000001</v>
          </cell>
          <cell r="AV346">
            <v>15217097.74</v>
          </cell>
          <cell r="AW346">
            <v>656444.15</v>
          </cell>
          <cell r="AX346">
            <v>-64429637.640000001</v>
          </cell>
          <cell r="AZ346">
            <v>68929556</v>
          </cell>
          <cell r="BA346">
            <v>70448920.870000005</v>
          </cell>
          <cell r="BZ346">
            <v>38043644.300000004</v>
          </cell>
          <cell r="CA346">
            <v>202980885.56</v>
          </cell>
          <cell r="CB346">
            <v>2.9802322387695313E-8</v>
          </cell>
          <cell r="CD346">
            <v>486153667.92999995</v>
          </cell>
          <cell r="CF346">
            <v>-191293100.22999999</v>
          </cell>
          <cell r="CG346">
            <v>-191293100.22999999</v>
          </cell>
          <cell r="CH346">
            <v>162385244.09</v>
          </cell>
          <cell r="CI346">
            <v>-15882770.140000001</v>
          </cell>
          <cell r="CJ346">
            <v>0</v>
          </cell>
          <cell r="CK346">
            <v>-15882770.140000001</v>
          </cell>
          <cell r="CL346">
            <v>-15882770.140000001</v>
          </cell>
        </row>
        <row r="347">
          <cell r="B347" t="str">
            <v>IAC11</v>
          </cell>
          <cell r="E347">
            <v>-590452.09</v>
          </cell>
          <cell r="F347">
            <v>176216.66</v>
          </cell>
          <cell r="J347">
            <v>17597</v>
          </cell>
          <cell r="L347">
            <v>-1144584.81</v>
          </cell>
          <cell r="M347">
            <v>-1346986.25</v>
          </cell>
          <cell r="N347">
            <v>-18810073.210000001</v>
          </cell>
          <cell r="O347">
            <v>1443397.97</v>
          </cell>
          <cell r="P347">
            <v>1457702</v>
          </cell>
          <cell r="Q347">
            <v>45303104.170000002</v>
          </cell>
          <cell r="R347">
            <v>-6258582.4699999997</v>
          </cell>
          <cell r="S347">
            <v>2693972.5</v>
          </cell>
          <cell r="T347">
            <v>37620192.280000001</v>
          </cell>
          <cell r="U347">
            <v>0</v>
          </cell>
          <cell r="V347">
            <v>1662742.76</v>
          </cell>
          <cell r="W347">
            <v>2059050.67</v>
          </cell>
          <cell r="X347">
            <v>88103452.849999994</v>
          </cell>
          <cell r="Y347">
            <v>-4579006.67</v>
          </cell>
          <cell r="AC347">
            <v>143494729.66</v>
          </cell>
          <cell r="AD347">
            <v>233079123.33000001</v>
          </cell>
          <cell r="AE347">
            <v>57365752.950000003</v>
          </cell>
          <cell r="AF347">
            <v>80584</v>
          </cell>
          <cell r="AG347">
            <v>7550823.0199999996</v>
          </cell>
          <cell r="AH347">
            <v>885917</v>
          </cell>
          <cell r="AI347">
            <v>31284436.98</v>
          </cell>
          <cell r="AJ347">
            <v>750312.25</v>
          </cell>
          <cell r="AK347">
            <v>1089049</v>
          </cell>
          <cell r="AL347">
            <v>273198908.63999999</v>
          </cell>
          <cell r="AM347">
            <v>4022243.83</v>
          </cell>
          <cell r="AN347">
            <v>27938021.460000001</v>
          </cell>
          <cell r="AO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3907624.62</v>
          </cell>
          <cell r="AV347">
            <v>3906719.09</v>
          </cell>
          <cell r="AW347">
            <v>394812.59</v>
          </cell>
          <cell r="AX347">
            <v>-91982499.230000004</v>
          </cell>
          <cell r="AZ347">
            <v>6411522</v>
          </cell>
          <cell r="BA347">
            <v>102844307.01000001</v>
          </cell>
          <cell r="BB347">
            <v>9001738.5299999993</v>
          </cell>
          <cell r="BZ347">
            <v>146600870.38999999</v>
          </cell>
          <cell r="CA347">
            <v>38835260</v>
          </cell>
          <cell r="CB347">
            <v>57365752.950000003</v>
          </cell>
          <cell r="CD347">
            <v>7669601.1699999999</v>
          </cell>
          <cell r="CF347">
            <v>57365752.950000003</v>
          </cell>
          <cell r="CG347">
            <v>57365752.950000003</v>
          </cell>
          <cell r="CH347">
            <v>0</v>
          </cell>
          <cell r="CI347">
            <v>-0.10000002384185791</v>
          </cell>
          <cell r="CJ347">
            <v>24218.640000000596</v>
          </cell>
          <cell r="CK347">
            <v>-0.1</v>
          </cell>
          <cell r="CL347">
            <v>-422871510.05000001</v>
          </cell>
        </row>
        <row r="348">
          <cell r="B348" t="str">
            <v>IAC12</v>
          </cell>
          <cell r="F348">
            <v>78980.56</v>
          </cell>
          <cell r="J348">
            <v>62570</v>
          </cell>
          <cell r="M348">
            <v>-49866059.890000001</v>
          </cell>
          <cell r="N348">
            <v>-20561049.280000001</v>
          </cell>
          <cell r="O348">
            <v>179537.5</v>
          </cell>
          <cell r="P348">
            <v>10410545.289999999</v>
          </cell>
          <cell r="Q348">
            <v>42900575.57</v>
          </cell>
          <cell r="R348">
            <v>-15131047.279999999</v>
          </cell>
          <cell r="S348">
            <v>99732119.700000003</v>
          </cell>
          <cell r="T348">
            <v>78068212.769999996</v>
          </cell>
          <cell r="V348">
            <v>158948.37</v>
          </cell>
          <cell r="W348">
            <v>44072435.140000001</v>
          </cell>
          <cell r="X348">
            <v>75200249.109999999</v>
          </cell>
          <cell r="Y348">
            <v>-55501362.189999998</v>
          </cell>
          <cell r="AC348">
            <v>1602720.87</v>
          </cell>
          <cell r="AD348">
            <v>9739979.6199999992</v>
          </cell>
          <cell r="AE348">
            <v>107382158.54000001</v>
          </cell>
          <cell r="AF348">
            <v>63276527.079999998</v>
          </cell>
          <cell r="AG348">
            <v>97068616.319999993</v>
          </cell>
          <cell r="AH348">
            <v>73888471.409999996</v>
          </cell>
          <cell r="AI348">
            <v>122589115.91</v>
          </cell>
          <cell r="AJ348">
            <v>56729745.659999996</v>
          </cell>
          <cell r="AK348">
            <v>97290483.459999993</v>
          </cell>
          <cell r="AL348">
            <v>211376669.31</v>
          </cell>
          <cell r="AM348">
            <v>1349224.23</v>
          </cell>
          <cell r="AN348">
            <v>-38405617.880000003</v>
          </cell>
          <cell r="AO348">
            <v>38421329.729999997</v>
          </cell>
          <cell r="AS348">
            <v>0</v>
          </cell>
          <cell r="AT348">
            <v>0</v>
          </cell>
          <cell r="AU348">
            <v>1858970.71</v>
          </cell>
          <cell r="AV348">
            <v>23741846.149999999</v>
          </cell>
          <cell r="AW348">
            <v>-4728055.2</v>
          </cell>
          <cell r="AX348">
            <v>-163132974.94</v>
          </cell>
          <cell r="AY348">
            <v>-3810203.86</v>
          </cell>
          <cell r="AZ348">
            <v>94405857</v>
          </cell>
          <cell r="BA348">
            <v>233765384.41999999</v>
          </cell>
          <cell r="BZ348">
            <v>2082757.3</v>
          </cell>
          <cell r="CA348">
            <v>78311743.150000006</v>
          </cell>
          <cell r="CB348">
            <v>219657732.22999999</v>
          </cell>
          <cell r="CD348">
            <v>471238046.27999997</v>
          </cell>
          <cell r="CF348">
            <v>219657732.22999999</v>
          </cell>
          <cell r="CG348">
            <v>219657732.22999999</v>
          </cell>
          <cell r="CH348">
            <v>0</v>
          </cell>
          <cell r="CI348">
            <v>-38405617.880000003</v>
          </cell>
          <cell r="CJ348">
            <v>9.9999904632568359E-3</v>
          </cell>
          <cell r="CK348">
            <v>-38405617.880000003</v>
          </cell>
          <cell r="CL348">
            <v>-38405617.880000003</v>
          </cell>
        </row>
        <row r="349">
          <cell r="B349" t="str">
            <v>IAN01</v>
          </cell>
          <cell r="F349">
            <v>479929.3</v>
          </cell>
          <cell r="M349">
            <v>1776151.14</v>
          </cell>
          <cell r="N349">
            <v>-81630521.909999996</v>
          </cell>
          <cell r="O349">
            <v>20782.97</v>
          </cell>
          <cell r="P349">
            <v>1895507</v>
          </cell>
          <cell r="Q349">
            <v>6740390.4900000002</v>
          </cell>
          <cell r="R349">
            <v>-40625126.75</v>
          </cell>
          <cell r="S349">
            <v>3238911</v>
          </cell>
          <cell r="T349">
            <v>163261043.19</v>
          </cell>
          <cell r="V349">
            <v>0</v>
          </cell>
          <cell r="W349">
            <v>2463672.67</v>
          </cell>
          <cell r="X349">
            <v>18264304.870000001</v>
          </cell>
          <cell r="Y349">
            <v>-37327602.780000001</v>
          </cell>
          <cell r="AC349">
            <v>7622944.6100000003</v>
          </cell>
          <cell r="AD349">
            <v>308799373.18000001</v>
          </cell>
          <cell r="AE349">
            <v>70284179.170000002</v>
          </cell>
          <cell r="AF349">
            <v>23994444.359999999</v>
          </cell>
          <cell r="AG349">
            <v>66397694.030000001</v>
          </cell>
          <cell r="AH349">
            <v>2978502.58</v>
          </cell>
          <cell r="AI349">
            <v>158088137.06</v>
          </cell>
          <cell r="AJ349">
            <v>831258.03</v>
          </cell>
          <cell r="AK349">
            <v>129389235.66</v>
          </cell>
          <cell r="AL349">
            <v>460893536.94</v>
          </cell>
          <cell r="AN349">
            <v>11184851.26</v>
          </cell>
          <cell r="AO349">
            <v>37128899.700000003</v>
          </cell>
          <cell r="AS349">
            <v>0</v>
          </cell>
          <cell r="AT349">
            <v>0</v>
          </cell>
          <cell r="AU349">
            <v>15238.93</v>
          </cell>
          <cell r="AV349">
            <v>12205296.189999999</v>
          </cell>
          <cell r="AX349">
            <v>-9747782.4299999997</v>
          </cell>
          <cell r="AY349">
            <v>2346.75</v>
          </cell>
          <cell r="AZ349">
            <v>2346.75</v>
          </cell>
          <cell r="BA349">
            <v>-4792669.57</v>
          </cell>
          <cell r="BB349">
            <v>-506953576.58999997</v>
          </cell>
          <cell r="BF349">
            <v>0</v>
          </cell>
          <cell r="BG349">
            <v>-777</v>
          </cell>
          <cell r="BZ349">
            <v>7622944.6100000003</v>
          </cell>
          <cell r="CA349">
            <v>26952641.920000002</v>
          </cell>
          <cell r="CB349">
            <v>224485831.09</v>
          </cell>
          <cell r="CD349">
            <v>308799373.18000001</v>
          </cell>
          <cell r="CF349">
            <v>224485831.09</v>
          </cell>
          <cell r="CG349">
            <v>224485831.09</v>
          </cell>
          <cell r="CH349">
            <v>0</v>
          </cell>
          <cell r="CI349">
            <v>-9747782.4299999997</v>
          </cell>
          <cell r="CJ349">
            <v>-506953576.58999997</v>
          </cell>
          <cell r="CK349">
            <v>-9747782.4299999997</v>
          </cell>
          <cell r="CL349">
            <v>-9747782.4299999997</v>
          </cell>
        </row>
        <row r="350">
          <cell r="B350" t="str">
            <v>ICA10</v>
          </cell>
          <cell r="C350">
            <v>0</v>
          </cell>
          <cell r="F350">
            <v>542211</v>
          </cell>
          <cell r="M350">
            <v>-56583076.899999999</v>
          </cell>
          <cell r="N350">
            <v>-65845529.68</v>
          </cell>
          <cell r="O350">
            <v>30000</v>
          </cell>
          <cell r="P350">
            <v>12446870.140000001</v>
          </cell>
          <cell r="Q350">
            <v>3652357.56</v>
          </cell>
          <cell r="R350">
            <v>-115990618.11</v>
          </cell>
          <cell r="S350">
            <v>113166153.7</v>
          </cell>
          <cell r="T350">
            <v>131691059.23</v>
          </cell>
          <cell r="U350">
            <v>34502311</v>
          </cell>
          <cell r="V350">
            <v>60000</v>
          </cell>
          <cell r="W350">
            <v>50339541.420000002</v>
          </cell>
          <cell r="X350">
            <v>1789304.3</v>
          </cell>
          <cell r="Y350">
            <v>-397391411.92000002</v>
          </cell>
          <cell r="AC350">
            <v>48750</v>
          </cell>
          <cell r="AD350">
            <v>-211652455.68000001</v>
          </cell>
          <cell r="AE350">
            <v>56248752.640000001</v>
          </cell>
          <cell r="AF350">
            <v>78250423.069999993</v>
          </cell>
          <cell r="AG350">
            <v>124521296.55</v>
          </cell>
          <cell r="AH350">
            <v>26005874.620000001</v>
          </cell>
          <cell r="AI350">
            <v>34502572.049999997</v>
          </cell>
          <cell r="AJ350">
            <v>68268031.209999993</v>
          </cell>
          <cell r="AK350">
            <v>312658210.79000002</v>
          </cell>
          <cell r="AL350">
            <v>818617048.95000005</v>
          </cell>
          <cell r="AN350">
            <v>3292474.93</v>
          </cell>
          <cell r="AO350">
            <v>11582681.82</v>
          </cell>
          <cell r="AT350">
            <v>0</v>
          </cell>
          <cell r="AU350">
            <v>2574162.2599999998</v>
          </cell>
          <cell r="AV350">
            <v>654937.91</v>
          </cell>
          <cell r="AX350">
            <v>25426345.77</v>
          </cell>
          <cell r="AZ350">
            <v>115735254</v>
          </cell>
          <cell r="BA350">
            <v>-27004.22</v>
          </cell>
          <cell r="BZ350">
            <v>680961</v>
          </cell>
          <cell r="CA350">
            <v>29159685.359999999</v>
          </cell>
          <cell r="CB350">
            <v>43319721.649999999</v>
          </cell>
          <cell r="CD350">
            <v>33822432.890000001</v>
          </cell>
          <cell r="CF350">
            <v>43319721.649999999</v>
          </cell>
          <cell r="CG350">
            <v>43319721.649999999</v>
          </cell>
          <cell r="CH350">
            <v>0</v>
          </cell>
          <cell r="CI350">
            <v>182224260.31</v>
          </cell>
          <cell r="CJ350">
            <v>-1600969278.8300002</v>
          </cell>
          <cell r="CK350">
            <v>182224260.31</v>
          </cell>
          <cell r="CL350">
            <v>25426345.770000011</v>
          </cell>
        </row>
        <row r="351">
          <cell r="B351" t="str">
            <v>ICA11</v>
          </cell>
          <cell r="N351">
            <v>-75249612.739999995</v>
          </cell>
          <cell r="O351">
            <v>20857879.440000001</v>
          </cell>
          <cell r="Q351">
            <v>170352.24</v>
          </cell>
          <cell r="R351">
            <v>-16786023.07</v>
          </cell>
          <cell r="T351">
            <v>150499223.84</v>
          </cell>
          <cell r="V351">
            <v>90502229.819999993</v>
          </cell>
          <cell r="X351">
            <v>151308.9</v>
          </cell>
          <cell r="Y351">
            <v>-56244157.200000003</v>
          </cell>
          <cell r="AC351">
            <v>55000000</v>
          </cell>
          <cell r="AD351">
            <v>10983552.4</v>
          </cell>
          <cell r="AE351">
            <v>59766250.469999999</v>
          </cell>
          <cell r="AG351">
            <v>44412949.310000002</v>
          </cell>
          <cell r="AI351">
            <v>41493765.25</v>
          </cell>
          <cell r="AK351">
            <v>328021183</v>
          </cell>
          <cell r="AL351">
            <v>728392300.5</v>
          </cell>
          <cell r="AN351">
            <v>4430598.53</v>
          </cell>
          <cell r="AO351">
            <v>0</v>
          </cell>
          <cell r="AT351">
            <v>0</v>
          </cell>
          <cell r="AV351">
            <v>43947327.799999997</v>
          </cell>
          <cell r="AX351">
            <v>3633556.14</v>
          </cell>
          <cell r="AY351">
            <v>-6130238.9299999997</v>
          </cell>
          <cell r="BA351">
            <v>27695005.199999999</v>
          </cell>
          <cell r="BZ351">
            <v>55000000</v>
          </cell>
          <cell r="CA351">
            <v>-1.000000536441803E-2</v>
          </cell>
          <cell r="CB351">
            <v>85906714.200000003</v>
          </cell>
          <cell r="CD351">
            <v>-753424.8</v>
          </cell>
          <cell r="CF351">
            <v>96890266.959999993</v>
          </cell>
          <cell r="CG351">
            <v>96890266.959999993</v>
          </cell>
          <cell r="CH351">
            <v>0</v>
          </cell>
          <cell r="CI351">
            <v>31328561.34</v>
          </cell>
          <cell r="CJ351">
            <v>-235827471.16</v>
          </cell>
          <cell r="CK351">
            <v>31328561.34</v>
          </cell>
          <cell r="CL351">
            <v>3633556.1400000006</v>
          </cell>
        </row>
        <row r="352">
          <cell r="B352" t="str">
            <v>ICA12</v>
          </cell>
          <cell r="N352">
            <v>-13840652.949999999</v>
          </cell>
          <cell r="O352">
            <v>2248184.7200000002</v>
          </cell>
          <cell r="Q352">
            <v>310705.74</v>
          </cell>
          <cell r="R352">
            <v>-3328653.9</v>
          </cell>
          <cell r="T352">
            <v>27681305.809999999</v>
          </cell>
          <cell r="V352">
            <v>9574720.3200000003</v>
          </cell>
          <cell r="X352">
            <v>210765.86</v>
          </cell>
          <cell r="Y352">
            <v>-15534757.65</v>
          </cell>
          <cell r="AC352">
            <v>-11822905.02</v>
          </cell>
          <cell r="AD352">
            <v>-70397677.510000005</v>
          </cell>
          <cell r="AE352">
            <v>73276623.590000004</v>
          </cell>
          <cell r="AG352">
            <v>29950501.379999999</v>
          </cell>
          <cell r="AI352">
            <v>136048428.5</v>
          </cell>
          <cell r="AK352">
            <v>70530163.010000005</v>
          </cell>
          <cell r="AL352">
            <v>165282550.90000001</v>
          </cell>
          <cell r="AN352">
            <v>4162845.97</v>
          </cell>
          <cell r="AO352">
            <v>13902288.42</v>
          </cell>
          <cell r="AP352">
            <v>0</v>
          </cell>
          <cell r="AQ352">
            <v>0</v>
          </cell>
          <cell r="AT352">
            <v>0</v>
          </cell>
          <cell r="AV352">
            <v>19397304.98</v>
          </cell>
          <cell r="AX352">
            <v>6674743.7699999996</v>
          </cell>
          <cell r="AY352">
            <v>-2241353.7999999998</v>
          </cell>
          <cell r="BA352">
            <v>34746832.869999997</v>
          </cell>
          <cell r="BZ352">
            <v>2.0000001415610313E-2</v>
          </cell>
          <cell r="CA352">
            <v>1895.6499999882653</v>
          </cell>
          <cell r="CB352">
            <v>29952848.129999999</v>
          </cell>
          <cell r="CD352">
            <v>91341757.980000004</v>
          </cell>
          <cell r="CF352">
            <v>29950501.379999999</v>
          </cell>
          <cell r="CG352">
            <v>29950501.379999999</v>
          </cell>
          <cell r="CH352">
            <v>0</v>
          </cell>
          <cell r="CI352">
            <v>41421576.640000001</v>
          </cell>
          <cell r="CJ352">
            <v>-25694551.940000001</v>
          </cell>
          <cell r="CK352">
            <v>41421576.640000001</v>
          </cell>
          <cell r="CL352">
            <v>6674743.7700000033</v>
          </cell>
        </row>
        <row r="353">
          <cell r="B353" t="str">
            <v>ICA13</v>
          </cell>
          <cell r="E353">
            <v>-790452.09</v>
          </cell>
          <cell r="J353">
            <v>230565</v>
          </cell>
          <cell r="M353">
            <v>-1776151.27</v>
          </cell>
          <cell r="N353">
            <v>-21577210.079999998</v>
          </cell>
          <cell r="O353">
            <v>1791.95</v>
          </cell>
          <cell r="Q353">
            <v>170352.24</v>
          </cell>
          <cell r="R353">
            <v>-3070591.25</v>
          </cell>
          <cell r="S353">
            <v>283348.39</v>
          </cell>
          <cell r="T353">
            <v>43154465.990000002</v>
          </cell>
          <cell r="U353">
            <v>0</v>
          </cell>
          <cell r="V353">
            <v>202757.95</v>
          </cell>
          <cell r="X353">
            <v>151308.9</v>
          </cell>
          <cell r="Y353">
            <v>-2948691.98</v>
          </cell>
          <cell r="AC353">
            <v>3576910.77</v>
          </cell>
          <cell r="AD353">
            <v>-930413.82</v>
          </cell>
          <cell r="AE353">
            <v>45945300.560000002</v>
          </cell>
          <cell r="AF353">
            <v>20080867.030000001</v>
          </cell>
          <cell r="AG353">
            <v>70936692.790000007</v>
          </cell>
          <cell r="AH353">
            <v>25205840.02</v>
          </cell>
          <cell r="AI353">
            <v>32394282.48</v>
          </cell>
          <cell r="AK353">
            <v>75657843.310000002</v>
          </cell>
          <cell r="AL353">
            <v>313940402.62</v>
          </cell>
          <cell r="AN353">
            <v>5564430.4900000002</v>
          </cell>
          <cell r="AO353">
            <v>17091135.379999999</v>
          </cell>
          <cell r="AS353">
            <v>-2442802.96</v>
          </cell>
          <cell r="AT353">
            <v>-2844256.01</v>
          </cell>
          <cell r="AU353">
            <v>75002258.010000005</v>
          </cell>
          <cell r="AV353">
            <v>89120563</v>
          </cell>
          <cell r="AX353">
            <v>2153517.3199999998</v>
          </cell>
          <cell r="BA353">
            <v>2114112.34</v>
          </cell>
          <cell r="BB353">
            <v>9774351.0999999996</v>
          </cell>
          <cell r="BC353">
            <v>-17348873</v>
          </cell>
          <cell r="BZ353">
            <v>4012025.67</v>
          </cell>
          <cell r="CA353">
            <v>86276306.989999995</v>
          </cell>
          <cell r="CB353">
            <v>32394282.48</v>
          </cell>
          <cell r="CD353">
            <v>5564430.4900000002</v>
          </cell>
          <cell r="CF353">
            <v>32394282.48</v>
          </cell>
          <cell r="CG353">
            <v>32394282.48</v>
          </cell>
          <cell r="CH353">
            <v>0</v>
          </cell>
          <cell r="CI353">
            <v>2114112.34</v>
          </cell>
          <cell r="CJ353">
            <v>-18538437.82</v>
          </cell>
          <cell r="CK353">
            <v>2114112.34</v>
          </cell>
          <cell r="CL353">
            <v>0</v>
          </cell>
        </row>
        <row r="354">
          <cell r="B354" t="str">
            <v>ICA14</v>
          </cell>
          <cell r="F354">
            <v>5835.71</v>
          </cell>
          <cell r="N354">
            <v>-44688494.170000002</v>
          </cell>
          <cell r="O354">
            <v>23586073.41</v>
          </cell>
          <cell r="Q354">
            <v>736262.17</v>
          </cell>
          <cell r="R354">
            <v>-6258582.4699999997</v>
          </cell>
          <cell r="T354">
            <v>89376987.939999998</v>
          </cell>
          <cell r="V354">
            <v>99156876.939999998</v>
          </cell>
          <cell r="X354">
            <v>2595382.67</v>
          </cell>
          <cell r="Y354">
            <v>-4579006.67</v>
          </cell>
          <cell r="AC354">
            <v>2946446.93</v>
          </cell>
          <cell r="AD354">
            <v>-122742950.36</v>
          </cell>
          <cell r="AE354">
            <v>84649438.689999998</v>
          </cell>
          <cell r="AF354">
            <v>98207.9</v>
          </cell>
          <cell r="AG354">
            <v>9839009.1600000001</v>
          </cell>
          <cell r="AH354">
            <v>1622635.39</v>
          </cell>
          <cell r="AI354">
            <v>37400030</v>
          </cell>
          <cell r="AK354">
            <v>118264929.47</v>
          </cell>
          <cell r="AL354">
            <v>242333165.03</v>
          </cell>
          <cell r="AN354">
            <v>10005042.27</v>
          </cell>
          <cell r="AO354">
            <v>11420736.390000001</v>
          </cell>
          <cell r="AP354">
            <v>20479074.690000001</v>
          </cell>
          <cell r="AT354">
            <v>0</v>
          </cell>
          <cell r="AV354">
            <v>27133538.390000001</v>
          </cell>
          <cell r="AX354">
            <v>7713408.3099999996</v>
          </cell>
          <cell r="BA354">
            <v>6688640.5300000003</v>
          </cell>
          <cell r="BZ354">
            <v>3202392.24</v>
          </cell>
          <cell r="CA354">
            <v>1941261.48</v>
          </cell>
          <cell r="CB354">
            <v>-1.000000536441803E-2</v>
          </cell>
          <cell r="CD354">
            <v>106075217.34999999</v>
          </cell>
          <cell r="CF354">
            <v>-122742950.36</v>
          </cell>
          <cell r="CG354">
            <v>-122742950.36</v>
          </cell>
          <cell r="CH354">
            <v>99156876.939999998</v>
          </cell>
          <cell r="CI354">
            <v>6688640.5300000003</v>
          </cell>
          <cell r="CJ354">
            <v>-9.9999964237213135E-2</v>
          </cell>
          <cell r="CK354">
            <v>6688640.5300000003</v>
          </cell>
          <cell r="CL354">
            <v>0</v>
          </cell>
        </row>
        <row r="355">
          <cell r="B355" t="str">
            <v>ICA16</v>
          </cell>
          <cell r="F355">
            <v>140522.45000000001</v>
          </cell>
          <cell r="L355">
            <v>-42218984.259999998</v>
          </cell>
          <cell r="N355">
            <v>-2891205.97</v>
          </cell>
          <cell r="O355">
            <v>25660702.18</v>
          </cell>
          <cell r="Q355">
            <v>287189.15000000002</v>
          </cell>
          <cell r="R355">
            <v>-15131047.279999999</v>
          </cell>
          <cell r="T355">
            <v>5782411.9400000004</v>
          </cell>
          <cell r="V355">
            <v>53673963.079999998</v>
          </cell>
          <cell r="X355">
            <v>1231802.23</v>
          </cell>
          <cell r="Y355">
            <v>-55501362.189999998</v>
          </cell>
          <cell r="AC355">
            <v>-1080488903</v>
          </cell>
          <cell r="AD355">
            <v>-77091415.810000002</v>
          </cell>
          <cell r="AE355">
            <v>57248545.869999997</v>
          </cell>
          <cell r="AF355">
            <v>2255536.86</v>
          </cell>
          <cell r="AG355">
            <v>48555137.289999999</v>
          </cell>
          <cell r="AH355">
            <v>6217336.2699999996</v>
          </cell>
          <cell r="AI355">
            <v>45219587.119999997</v>
          </cell>
          <cell r="AK355">
            <v>1131383.53</v>
          </cell>
          <cell r="AL355">
            <v>12375424.470000001</v>
          </cell>
          <cell r="AN355">
            <v>10778946.35</v>
          </cell>
          <cell r="AO355">
            <v>-47480295.369999997</v>
          </cell>
          <cell r="AQ355">
            <v>0</v>
          </cell>
          <cell r="AT355">
            <v>0</v>
          </cell>
          <cell r="AU355">
            <v>-50315167.859999999</v>
          </cell>
          <cell r="AV355">
            <v>-72996035.099999994</v>
          </cell>
          <cell r="AX355">
            <v>974983.63</v>
          </cell>
          <cell r="AY355">
            <v>-6803204.5499999998</v>
          </cell>
          <cell r="AZ355">
            <v>-2241353.7999999998</v>
          </cell>
          <cell r="BA355">
            <v>233765384.41999999</v>
          </cell>
          <cell r="BZ355">
            <v>140522.45000000001</v>
          </cell>
          <cell r="CA355">
            <v>-1208591493.4699998</v>
          </cell>
          <cell r="CB355">
            <v>1895.6499999882653</v>
          </cell>
          <cell r="CD355">
            <v>89416106.900000006</v>
          </cell>
          <cell r="CF355">
            <v>-77091415.810000002</v>
          </cell>
          <cell r="CG355">
            <v>-77091415.810000002</v>
          </cell>
          <cell r="CH355">
            <v>53673963.079999998</v>
          </cell>
          <cell r="CI355">
            <v>39899.800000000003</v>
          </cell>
          <cell r="CJ355">
            <v>-47480295.369999997</v>
          </cell>
          <cell r="CK355">
            <v>39899.800000000003</v>
          </cell>
          <cell r="CL355">
            <v>0</v>
          </cell>
        </row>
        <row r="356">
          <cell r="B356" t="str">
            <v>ICA20</v>
          </cell>
          <cell r="C356">
            <v>0</v>
          </cell>
          <cell r="E356">
            <v>0</v>
          </cell>
          <cell r="M356">
            <v>259891.24</v>
          </cell>
          <cell r="N356">
            <v>-75009172.019999996</v>
          </cell>
          <cell r="O356">
            <v>17962.330000000002</v>
          </cell>
          <cell r="P356">
            <v>-34734085.869999997</v>
          </cell>
          <cell r="Q356">
            <v>29207218.530000001</v>
          </cell>
          <cell r="R356">
            <v>14265297.49</v>
          </cell>
          <cell r="T356">
            <v>150018343.91</v>
          </cell>
          <cell r="U356">
            <v>51279448.619999997</v>
          </cell>
          <cell r="V356">
            <v>11052368.75</v>
          </cell>
          <cell r="W356">
            <v>-519782.36</v>
          </cell>
          <cell r="X356">
            <v>53561139.100000001</v>
          </cell>
          <cell r="Y356">
            <v>17219887.16</v>
          </cell>
          <cell r="AC356">
            <v>42073.96</v>
          </cell>
          <cell r="AD356">
            <v>91058875.780000001</v>
          </cell>
          <cell r="AE356">
            <v>49507510.899999999</v>
          </cell>
          <cell r="AF356">
            <v>110730636.78</v>
          </cell>
          <cell r="AG356">
            <v>32945460.16</v>
          </cell>
          <cell r="AH356">
            <v>7526812.0599999996</v>
          </cell>
          <cell r="AI356">
            <v>114979187.17</v>
          </cell>
          <cell r="AJ356">
            <v>42534274.740000002</v>
          </cell>
          <cell r="AK356">
            <v>89489722.170000002</v>
          </cell>
          <cell r="AL356">
            <v>171910840.59999999</v>
          </cell>
          <cell r="AM356">
            <v>126255349.28</v>
          </cell>
          <cell r="AN356">
            <v>12669179.77</v>
          </cell>
          <cell r="AO356">
            <v>24845761.329999998</v>
          </cell>
          <cell r="AP356">
            <v>16131260.51</v>
          </cell>
          <cell r="AU356">
            <v>-3218471.5</v>
          </cell>
          <cell r="AV356">
            <v>4052378.72</v>
          </cell>
          <cell r="AW356">
            <v>99218300.040000007</v>
          </cell>
          <cell r="AX356">
            <v>-9810422.4299999997</v>
          </cell>
          <cell r="AY356">
            <v>0</v>
          </cell>
          <cell r="AZ356">
            <v>-1260292</v>
          </cell>
          <cell r="BA356">
            <v>0</v>
          </cell>
          <cell r="BB356">
            <v>-506953576.58999997</v>
          </cell>
          <cell r="BG356">
            <v>0</v>
          </cell>
          <cell r="BJ356">
            <v>290</v>
          </cell>
          <cell r="BZ356">
            <v>60326.29</v>
          </cell>
          <cell r="CA356">
            <v>107637429.34999999</v>
          </cell>
          <cell r="CB356">
            <v>95999828.540000007</v>
          </cell>
          <cell r="CD356">
            <v>87022452</v>
          </cell>
          <cell r="CF356">
            <v>95999828.540000007</v>
          </cell>
          <cell r="CG356">
            <v>-3218471.5</v>
          </cell>
          <cell r="CH356">
            <v>0</v>
          </cell>
          <cell r="CI356">
            <v>0</v>
          </cell>
          <cell r="CJ356">
            <v>-9810422.4299999997</v>
          </cell>
          <cell r="CK356">
            <v>-82768357.629999995</v>
          </cell>
          <cell r="CL356">
            <v>467803785.15999997</v>
          </cell>
        </row>
        <row r="357">
          <cell r="B357" t="str">
            <v>ICA21</v>
          </cell>
          <cell r="O357">
            <v>1886809</v>
          </cell>
          <cell r="Q357">
            <v>3898470.52</v>
          </cell>
          <cell r="R357">
            <v>-115990618.11</v>
          </cell>
          <cell r="U357">
            <v>9500</v>
          </cell>
          <cell r="V357">
            <v>18316347.289999999</v>
          </cell>
          <cell r="X357">
            <v>11164105.98</v>
          </cell>
          <cell r="Y357">
            <v>-397391411.92000002</v>
          </cell>
          <cell r="AC357">
            <v>40021350.780000001</v>
          </cell>
          <cell r="AD357">
            <v>2461809.2599999998</v>
          </cell>
          <cell r="AE357">
            <v>51778298.109999999</v>
          </cell>
          <cell r="AF357">
            <v>86818887.920000002</v>
          </cell>
          <cell r="AG357">
            <v>124521296.55</v>
          </cell>
          <cell r="AH357">
            <v>0</v>
          </cell>
          <cell r="AI357">
            <v>2010119.39</v>
          </cell>
          <cell r="AJ357">
            <v>115998903.12</v>
          </cell>
          <cell r="AL357">
            <v>85522096.609999999</v>
          </cell>
          <cell r="AM357">
            <v>213255795.31</v>
          </cell>
          <cell r="AN357">
            <v>593431.37</v>
          </cell>
          <cell r="AO357">
            <v>28059824.390000001</v>
          </cell>
          <cell r="AP357">
            <v>33843949.640000001</v>
          </cell>
          <cell r="AU357">
            <v>0</v>
          </cell>
          <cell r="AW357">
            <v>101124.86</v>
          </cell>
          <cell r="AX357">
            <v>31830274.039999999</v>
          </cell>
          <cell r="BA357">
            <v>-56825386.270000003</v>
          </cell>
          <cell r="BZ357">
            <v>40021350.780000001</v>
          </cell>
          <cell r="CA357">
            <v>22664965.549999997</v>
          </cell>
          <cell r="CB357">
            <v>2140596.13</v>
          </cell>
          <cell r="CD357">
            <v>79838122.5</v>
          </cell>
          <cell r="CF357">
            <v>2140596.13</v>
          </cell>
          <cell r="CG357">
            <v>2140596.13</v>
          </cell>
          <cell r="CH357">
            <v>0</v>
          </cell>
          <cell r="CI357">
            <v>0</v>
          </cell>
          <cell r="CJ357">
            <v>231361737.01999998</v>
          </cell>
          <cell r="CK357">
            <v>-15062576.5</v>
          </cell>
          <cell r="CL357">
            <v>41762809.770000003</v>
          </cell>
        </row>
        <row r="358">
          <cell r="B358" t="str">
            <v>ICA22</v>
          </cell>
          <cell r="L358">
            <v>-42262056.259999998</v>
          </cell>
          <cell r="M358">
            <v>2728743.07</v>
          </cell>
          <cell r="O358">
            <v>-115454522.59999999</v>
          </cell>
          <cell r="P358">
            <v>-135092022.68000001</v>
          </cell>
          <cell r="Q358">
            <v>4881351.71</v>
          </cell>
          <cell r="R358">
            <v>-16786023.07</v>
          </cell>
          <cell r="S358">
            <v>9234986.5800000001</v>
          </cell>
          <cell r="U358">
            <v>230909044.41999999</v>
          </cell>
          <cell r="V358">
            <v>-18150900.039999999</v>
          </cell>
          <cell r="W358">
            <v>-5457486.3600000003</v>
          </cell>
          <cell r="X358">
            <v>6156432.2199999997</v>
          </cell>
          <cell r="Y358">
            <v>-56244157.200000003</v>
          </cell>
          <cell r="AC358">
            <v>89604161.709999993</v>
          </cell>
          <cell r="AD358">
            <v>-1029547110</v>
          </cell>
          <cell r="AE358">
            <v>1890262.43</v>
          </cell>
          <cell r="AF358">
            <v>67438016.450000003</v>
          </cell>
          <cell r="AH358">
            <v>329718866.07999998</v>
          </cell>
          <cell r="AJ358">
            <v>221377210.30000001</v>
          </cell>
          <cell r="AL358">
            <v>183207120.93000001</v>
          </cell>
          <cell r="AM358">
            <v>653898334.07000005</v>
          </cell>
          <cell r="AN358">
            <v>984731.55</v>
          </cell>
          <cell r="AO358">
            <v>81450083.870000005</v>
          </cell>
          <cell r="AP358">
            <v>33212744.890000001</v>
          </cell>
          <cell r="AU358">
            <v>0</v>
          </cell>
          <cell r="AW358">
            <v>16749955.300000001</v>
          </cell>
          <cell r="AX358">
            <v>4807357.8600000003</v>
          </cell>
          <cell r="AY358">
            <v>0</v>
          </cell>
          <cell r="BA358">
            <v>-94536907.310000002</v>
          </cell>
          <cell r="BB358">
            <v>6111909</v>
          </cell>
          <cell r="BG358">
            <v>0</v>
          </cell>
          <cell r="BH358">
            <v>-777</v>
          </cell>
          <cell r="BJ358">
            <v>6379.35</v>
          </cell>
          <cell r="BZ358">
            <v>81450083.870000005</v>
          </cell>
          <cell r="CA358">
            <v>106838520.53999999</v>
          </cell>
          <cell r="CB358">
            <v>-1230434069.78</v>
          </cell>
          <cell r="CD358">
            <v>0</v>
          </cell>
          <cell r="CF358">
            <v>-1157873856.48</v>
          </cell>
          <cell r="CG358">
            <v>-1029547110</v>
          </cell>
          <cell r="CH358">
            <v>-18150900.039999999</v>
          </cell>
          <cell r="CI358">
            <v>0</v>
          </cell>
          <cell r="CJ358">
            <v>39867272.159999996</v>
          </cell>
          <cell r="CK358">
            <v>-11037783.93</v>
          </cell>
          <cell r="CL358">
            <v>83499123.379999995</v>
          </cell>
        </row>
        <row r="359">
          <cell r="B359" t="str">
            <v>ICA23</v>
          </cell>
          <cell r="C359">
            <v>-16059923.210000001</v>
          </cell>
          <cell r="E359">
            <v>-2399329.35</v>
          </cell>
          <cell r="F359">
            <v>265991.65999999997</v>
          </cell>
          <cell r="J359">
            <v>31933</v>
          </cell>
          <cell r="M359">
            <v>1187218.8899999999</v>
          </cell>
          <cell r="N359">
            <v>4390717.93</v>
          </cell>
          <cell r="O359">
            <v>-4750</v>
          </cell>
          <cell r="P359">
            <v>-78829540.290000007</v>
          </cell>
          <cell r="Q359">
            <v>156524.98000000001</v>
          </cell>
          <cell r="R359">
            <v>-3328653.9</v>
          </cell>
          <cell r="U359">
            <v>136960644.13999999</v>
          </cell>
          <cell r="V359">
            <v>11844937.43</v>
          </cell>
          <cell r="W359">
            <v>-2374437.7400000002</v>
          </cell>
          <cell r="X359">
            <v>145159.69</v>
          </cell>
          <cell r="Y359">
            <v>-15534757.65</v>
          </cell>
          <cell r="AC359">
            <v>15798314.16</v>
          </cell>
          <cell r="AD359">
            <v>100681968.19</v>
          </cell>
          <cell r="AE359">
            <v>332353</v>
          </cell>
          <cell r="AF359">
            <v>73097705.180000007</v>
          </cell>
          <cell r="AG359">
            <v>1100173.3600000001</v>
          </cell>
          <cell r="AH359">
            <v>0</v>
          </cell>
          <cell r="AI359">
            <v>49211796.619999997</v>
          </cell>
          <cell r="AJ359">
            <v>627115599.58000004</v>
          </cell>
          <cell r="AK359">
            <v>260609.94</v>
          </cell>
          <cell r="AL359">
            <v>449653584.50999999</v>
          </cell>
          <cell r="AM359">
            <v>1119301641.9000001</v>
          </cell>
          <cell r="AN359">
            <v>1814860.62</v>
          </cell>
          <cell r="AO359">
            <v>1580448</v>
          </cell>
          <cell r="AP359">
            <v>39876967.140000001</v>
          </cell>
          <cell r="AQ359">
            <v>0</v>
          </cell>
          <cell r="AS359">
            <v>6469015.7199999997</v>
          </cell>
          <cell r="AT359">
            <v>0</v>
          </cell>
          <cell r="AU359">
            <v>0</v>
          </cell>
          <cell r="AW359">
            <v>842291.46</v>
          </cell>
          <cell r="AX359">
            <v>8468640.3599999994</v>
          </cell>
          <cell r="AY359">
            <v>0</v>
          </cell>
          <cell r="AZ359">
            <v>-6987131.5700000003</v>
          </cell>
          <cell r="BA359">
            <v>48162293.859999999</v>
          </cell>
          <cell r="BB359">
            <v>3061956</v>
          </cell>
          <cell r="BG359">
            <v>0</v>
          </cell>
          <cell r="BJ359">
            <v>15616.44</v>
          </cell>
          <cell r="BZ359">
            <v>19219098.380000003</v>
          </cell>
          <cell r="CA359">
            <v>2529808.42</v>
          </cell>
          <cell r="CB359">
            <v>99990122.219999999</v>
          </cell>
          <cell r="CD359">
            <v>1912801</v>
          </cell>
          <cell r="CF359">
            <v>100681968.19</v>
          </cell>
          <cell r="CG359">
            <v>100681968.19</v>
          </cell>
          <cell r="CH359">
            <v>11844937.43</v>
          </cell>
          <cell r="CI359">
            <v>0</v>
          </cell>
          <cell r="CJ359">
            <v>56630934.219999999</v>
          </cell>
          <cell r="CK359">
            <v>-301684.67</v>
          </cell>
          <cell r="CL359">
            <v>3241519.93</v>
          </cell>
        </row>
        <row r="360">
          <cell r="B360" t="str">
            <v>ICA24</v>
          </cell>
          <cell r="C360">
            <v>0</v>
          </cell>
          <cell r="F360">
            <v>1365703.41</v>
          </cell>
          <cell r="G360">
            <v>4460.3599999999997</v>
          </cell>
          <cell r="L360">
            <v>0</v>
          </cell>
          <cell r="M360">
            <v>2728743.07</v>
          </cell>
          <cell r="N360">
            <v>5080102.8899999997</v>
          </cell>
          <cell r="O360">
            <v>-25785359.52</v>
          </cell>
          <cell r="P360">
            <v>-27205552.620000001</v>
          </cell>
          <cell r="Q360">
            <v>360418.17</v>
          </cell>
          <cell r="R360">
            <v>158508650.77000001</v>
          </cell>
          <cell r="U360">
            <v>206918826.94</v>
          </cell>
          <cell r="V360">
            <v>20729936.329999998</v>
          </cell>
          <cell r="W360">
            <v>-5457486.3600000003</v>
          </cell>
          <cell r="X360">
            <v>273903.06</v>
          </cell>
          <cell r="Y360">
            <v>351980901.25</v>
          </cell>
          <cell r="AC360">
            <v>3384704.11</v>
          </cell>
          <cell r="AD360">
            <v>-45382.95</v>
          </cell>
          <cell r="AE360">
            <v>2529592.96</v>
          </cell>
          <cell r="AF360">
            <v>120322026.48999999</v>
          </cell>
          <cell r="AG360">
            <v>27343447.07</v>
          </cell>
          <cell r="AH360">
            <v>197475220.19</v>
          </cell>
          <cell r="AI360">
            <v>55842224.450000003</v>
          </cell>
          <cell r="AJ360">
            <v>432240697.49000001</v>
          </cell>
          <cell r="AK360">
            <v>3151954.16</v>
          </cell>
          <cell r="AL360">
            <v>462056217</v>
          </cell>
          <cell r="AM360">
            <v>1027407862.22</v>
          </cell>
          <cell r="AN360">
            <v>1180434.78</v>
          </cell>
          <cell r="AO360">
            <v>6783962.5300000003</v>
          </cell>
          <cell r="AP360">
            <v>23778214.190000001</v>
          </cell>
          <cell r="AR360">
            <v>26494762.25</v>
          </cell>
          <cell r="AS360">
            <v>-11173.77</v>
          </cell>
          <cell r="AT360">
            <v>288697</v>
          </cell>
          <cell r="AU360">
            <v>0</v>
          </cell>
          <cell r="AW360">
            <v>61301009.030000001</v>
          </cell>
          <cell r="AX360">
            <v>-18538437.82</v>
          </cell>
          <cell r="BA360">
            <v>-6365065.6900000004</v>
          </cell>
          <cell r="BB360">
            <v>6111909</v>
          </cell>
          <cell r="BC360">
            <v>1743039.9</v>
          </cell>
          <cell r="BG360">
            <v>0</v>
          </cell>
          <cell r="BH360">
            <v>-777</v>
          </cell>
          <cell r="BI360">
            <v>-89941.01</v>
          </cell>
          <cell r="BK360">
            <v>-214689.26</v>
          </cell>
          <cell r="BY360">
            <v>0</v>
          </cell>
          <cell r="BZ360">
            <v>35097453.060000002</v>
          </cell>
          <cell r="CA360">
            <v>1778775.56</v>
          </cell>
          <cell r="CB360">
            <v>23015189.359999999</v>
          </cell>
          <cell r="CD360">
            <v>2529592.96</v>
          </cell>
          <cell r="CF360">
            <v>-45382.95</v>
          </cell>
          <cell r="CG360">
            <v>-45382.95</v>
          </cell>
          <cell r="CH360">
            <v>20729936.329999998</v>
          </cell>
          <cell r="CI360">
            <v>-9.3132257461547852E-10</v>
          </cell>
          <cell r="CJ360">
            <v>2523713.8199999998</v>
          </cell>
          <cell r="CK360">
            <v>-634321.23</v>
          </cell>
          <cell r="CL360">
            <v>5730744.4600000009</v>
          </cell>
        </row>
        <row r="361">
          <cell r="B361" t="str">
            <v>ICA25</v>
          </cell>
          <cell r="F361">
            <v>771229.3</v>
          </cell>
          <cell r="J361">
            <v>83340.02</v>
          </cell>
          <cell r="M361">
            <v>-479376.47</v>
          </cell>
          <cell r="O361">
            <v>-19165806.780000001</v>
          </cell>
          <cell r="P361">
            <v>-19078429.670000002</v>
          </cell>
          <cell r="R361">
            <v>30679551.34</v>
          </cell>
          <cell r="S361">
            <v>10390386.85</v>
          </cell>
          <cell r="U361">
            <v>38331613.43</v>
          </cell>
          <cell r="V361">
            <v>5233512.8899999997</v>
          </cell>
          <cell r="W361">
            <v>958753.04</v>
          </cell>
          <cell r="Y361">
            <v>45877596.270000003</v>
          </cell>
          <cell r="AC361">
            <v>466416.46</v>
          </cell>
          <cell r="AD361">
            <v>110694872.28</v>
          </cell>
          <cell r="AE361">
            <v>971943.89</v>
          </cell>
          <cell r="AF361">
            <v>1132826.54</v>
          </cell>
          <cell r="AG361">
            <v>147682.74</v>
          </cell>
          <cell r="AH361">
            <v>45081412.859999999</v>
          </cell>
          <cell r="AI361">
            <v>2117190.39</v>
          </cell>
          <cell r="AJ361">
            <v>122786672.72</v>
          </cell>
          <cell r="AL361">
            <v>93697414.409999996</v>
          </cell>
          <cell r="AM361">
            <v>222916271.36000001</v>
          </cell>
          <cell r="AN361">
            <v>0</v>
          </cell>
          <cell r="AO361">
            <v>9390031.0199999996</v>
          </cell>
          <cell r="AP361">
            <v>2564631</v>
          </cell>
          <cell r="AT361">
            <v>0</v>
          </cell>
          <cell r="AU361">
            <v>0</v>
          </cell>
          <cell r="AW361">
            <v>28031309.210000001</v>
          </cell>
          <cell r="AX361">
            <v>-519650357.95999998</v>
          </cell>
          <cell r="AY361">
            <v>278208.62</v>
          </cell>
          <cell r="BA361">
            <v>4818.3999999999996</v>
          </cell>
          <cell r="BB361">
            <v>12648892</v>
          </cell>
          <cell r="BG361">
            <v>0</v>
          </cell>
          <cell r="BH361">
            <v>292268.96000000002</v>
          </cell>
          <cell r="BP361">
            <v>0</v>
          </cell>
          <cell r="BZ361">
            <v>489209.98</v>
          </cell>
          <cell r="CA361">
            <v>920611.17</v>
          </cell>
          <cell r="CB361">
            <v>125755370.89</v>
          </cell>
          <cell r="CD361">
            <v>115211760.61</v>
          </cell>
          <cell r="CF361">
            <v>121085259.13</v>
          </cell>
          <cell r="CG361">
            <v>121085259.13</v>
          </cell>
          <cell r="CH361">
            <v>5233512.8899999997</v>
          </cell>
          <cell r="CI361">
            <v>4818.3999999999996</v>
          </cell>
          <cell r="CJ361">
            <v>7352110.21</v>
          </cell>
          <cell r="CK361">
            <v>4818.3999999999996</v>
          </cell>
          <cell r="CL361">
            <v>0</v>
          </cell>
        </row>
        <row r="362">
          <cell r="B362" t="str">
            <v>ICA26</v>
          </cell>
          <cell r="C362">
            <v>400</v>
          </cell>
          <cell r="E362">
            <v>-750158.09</v>
          </cell>
          <cell r="F362">
            <v>265991.65999999997</v>
          </cell>
          <cell r="G362">
            <v>32221.17</v>
          </cell>
          <cell r="H362">
            <v>93257.64</v>
          </cell>
          <cell r="J362">
            <v>34714</v>
          </cell>
          <cell r="L362">
            <v>-28812317.260000002</v>
          </cell>
          <cell r="M362">
            <v>-2422666.44</v>
          </cell>
          <cell r="O362">
            <v>-28482851.850000001</v>
          </cell>
          <cell r="P362">
            <v>-32734196.07</v>
          </cell>
          <cell r="Q362">
            <v>589528.43999999994</v>
          </cell>
          <cell r="R362">
            <v>73046675.060000002</v>
          </cell>
          <cell r="U362">
            <v>56965749.200000003</v>
          </cell>
          <cell r="V362">
            <v>0</v>
          </cell>
          <cell r="W362">
            <v>4845332.7300000004</v>
          </cell>
          <cell r="X362">
            <v>2156617.04</v>
          </cell>
          <cell r="Y362">
            <v>134475766.38</v>
          </cell>
          <cell r="AC362">
            <v>3930705.73</v>
          </cell>
          <cell r="AD362">
            <v>1942980.02</v>
          </cell>
          <cell r="AE362">
            <v>2571073.96</v>
          </cell>
          <cell r="AF362">
            <v>128254787.04000001</v>
          </cell>
          <cell r="AG362">
            <v>34321676.740000002</v>
          </cell>
          <cell r="AH362">
            <v>79488818.340000004</v>
          </cell>
          <cell r="AI362">
            <v>69155447.170000002</v>
          </cell>
          <cell r="AJ362">
            <v>164339980.96000001</v>
          </cell>
          <cell r="AK362">
            <v>0</v>
          </cell>
          <cell r="AL362">
            <v>129083331.88</v>
          </cell>
          <cell r="AM362">
            <v>450421034.10000002</v>
          </cell>
          <cell r="AN362">
            <v>1523164.27</v>
          </cell>
          <cell r="AO362">
            <v>-47480295.369999997</v>
          </cell>
          <cell r="AP362">
            <v>18651071.699999999</v>
          </cell>
          <cell r="AR362">
            <v>60314.76</v>
          </cell>
          <cell r="AS362">
            <v>126317.17</v>
          </cell>
          <cell r="AT362">
            <v>0</v>
          </cell>
          <cell r="AU362">
            <v>0</v>
          </cell>
          <cell r="AW362">
            <v>5334246.4000000004</v>
          </cell>
          <cell r="AX362">
            <v>0</v>
          </cell>
          <cell r="AY362">
            <v>0</v>
          </cell>
          <cell r="AZ362">
            <v>3545.74</v>
          </cell>
          <cell r="BA362">
            <v>40186.99</v>
          </cell>
          <cell r="BB362">
            <v>11365754</v>
          </cell>
          <cell r="BC362">
            <v>14457159.32</v>
          </cell>
          <cell r="BD362">
            <v>-2039556.8</v>
          </cell>
          <cell r="BG362">
            <v>0</v>
          </cell>
          <cell r="BI362">
            <v>-120111.25</v>
          </cell>
          <cell r="BK362">
            <v>-1482977.27</v>
          </cell>
          <cell r="BT362">
            <v>0</v>
          </cell>
          <cell r="BX362">
            <v>796.13</v>
          </cell>
          <cell r="BZ362">
            <v>3031030.88</v>
          </cell>
          <cell r="CA362">
            <v>56515247.219999999</v>
          </cell>
          <cell r="CB362">
            <v>2874353.84</v>
          </cell>
          <cell r="CD362">
            <v>103477123.91</v>
          </cell>
          <cell r="CF362">
            <v>1942980.02</v>
          </cell>
          <cell r="CG362">
            <v>1942980.02</v>
          </cell>
          <cell r="CH362">
            <v>340084.46</v>
          </cell>
          <cell r="CI362">
            <v>0</v>
          </cell>
          <cell r="CJ362">
            <v>40186.99</v>
          </cell>
          <cell r="CK362">
            <v>-2746145.48</v>
          </cell>
          <cell r="CL362">
            <v>7569540.6799999997</v>
          </cell>
        </row>
        <row r="363">
          <cell r="B363" t="str">
            <v>ICB10</v>
          </cell>
          <cell r="C363">
            <v>-11007757.9</v>
          </cell>
          <cell r="E363">
            <v>-5079498.7300000004</v>
          </cell>
          <cell r="J363">
            <v>153236.22</v>
          </cell>
          <cell r="M363">
            <v>-1207962.56</v>
          </cell>
          <cell r="O363">
            <v>-61617520.380000003</v>
          </cell>
          <cell r="P363">
            <v>-39744034.539999999</v>
          </cell>
          <cell r="R363">
            <v>62896710.969999999</v>
          </cell>
          <cell r="U363">
            <v>123235040.2</v>
          </cell>
          <cell r="V363">
            <v>0</v>
          </cell>
          <cell r="W363">
            <v>2415924.9700000002</v>
          </cell>
          <cell r="Y363">
            <v>162112512.22</v>
          </cell>
          <cell r="AC363">
            <v>-7905600.0099999998</v>
          </cell>
          <cell r="AD363">
            <v>1601804.51</v>
          </cell>
          <cell r="AF363">
            <v>106246966.29000001</v>
          </cell>
          <cell r="AG363">
            <v>5520099.0800000001</v>
          </cell>
          <cell r="AH363">
            <v>97725293.489999995</v>
          </cell>
          <cell r="AI363">
            <v>16223615.1</v>
          </cell>
          <cell r="AJ363">
            <v>187075069.68000001</v>
          </cell>
          <cell r="AK363">
            <v>0</v>
          </cell>
          <cell r="AL363">
            <v>160598827</v>
          </cell>
          <cell r="AM363">
            <v>328666187.88999999</v>
          </cell>
          <cell r="AO363">
            <v>16785388.149999999</v>
          </cell>
          <cell r="AP363">
            <v>42753608.689999998</v>
          </cell>
          <cell r="AT363">
            <v>0</v>
          </cell>
          <cell r="AU363">
            <v>0</v>
          </cell>
          <cell r="AW363">
            <v>37404799.829999998</v>
          </cell>
          <cell r="AX363">
            <v>543650411.92999995</v>
          </cell>
          <cell r="AY363">
            <v>16000</v>
          </cell>
          <cell r="BA363">
            <v>-644680494.99000001</v>
          </cell>
          <cell r="BB363">
            <v>12648892</v>
          </cell>
          <cell r="BC363">
            <v>4297240.8899999997</v>
          </cell>
          <cell r="BG363">
            <v>0</v>
          </cell>
          <cell r="BH363">
            <v>727982.49</v>
          </cell>
          <cell r="BP363">
            <v>0</v>
          </cell>
          <cell r="BZ363">
            <v>881218.71</v>
          </cell>
          <cell r="CA363">
            <v>0</v>
          </cell>
          <cell r="CB363">
            <v>1871557.06</v>
          </cell>
          <cell r="CD363">
            <v>21743714.18</v>
          </cell>
          <cell r="CF363">
            <v>2141309.61</v>
          </cell>
          <cell r="CG363">
            <v>2141309.61</v>
          </cell>
          <cell r="CH363">
            <v>0</v>
          </cell>
          <cell r="CI363">
            <v>1090215.42</v>
          </cell>
          <cell r="CJ363">
            <v>-2364655.9400000572</v>
          </cell>
          <cell r="CK363">
            <v>1090215.42</v>
          </cell>
          <cell r="CL363">
            <v>1090215.42</v>
          </cell>
        </row>
        <row r="364">
          <cell r="B364" t="str">
            <v>ICB12</v>
          </cell>
          <cell r="E364">
            <v>-750158.09</v>
          </cell>
          <cell r="F364">
            <v>771229.3</v>
          </cell>
          <cell r="J364">
            <v>11758</v>
          </cell>
          <cell r="K364">
            <v>6687810</v>
          </cell>
          <cell r="M364">
            <v>-2422666.44</v>
          </cell>
          <cell r="N364">
            <v>-7052506.9800000004</v>
          </cell>
          <cell r="O364">
            <v>-4750</v>
          </cell>
          <cell r="P364">
            <v>-134804.26</v>
          </cell>
          <cell r="R364">
            <v>3360446.73</v>
          </cell>
          <cell r="U364">
            <v>8018610.54</v>
          </cell>
          <cell r="V364">
            <v>0</v>
          </cell>
          <cell r="W364">
            <v>4845332.7300000004</v>
          </cell>
          <cell r="Y364">
            <v>4486701.26</v>
          </cell>
          <cell r="AC364">
            <v>841868.63</v>
          </cell>
          <cell r="AD364">
            <v>49532.97</v>
          </cell>
          <cell r="AF364">
            <v>78909091.75</v>
          </cell>
          <cell r="AG364">
            <v>24678161.59</v>
          </cell>
          <cell r="AH364">
            <v>827336.02</v>
          </cell>
          <cell r="AI364">
            <v>19605640.780000001</v>
          </cell>
          <cell r="AJ364">
            <v>2462558.85</v>
          </cell>
          <cell r="AL364">
            <v>1581571.78</v>
          </cell>
          <cell r="AM364">
            <v>19887726.039999999</v>
          </cell>
          <cell r="AO364">
            <v>22394238.25</v>
          </cell>
          <cell r="AP364">
            <v>39701529.329999998</v>
          </cell>
          <cell r="AR364">
            <v>224983.05</v>
          </cell>
          <cell r="AT364">
            <v>0</v>
          </cell>
          <cell r="AU364">
            <v>0</v>
          </cell>
          <cell r="AW364">
            <v>59492.36</v>
          </cell>
          <cell r="AX364">
            <v>50707098.399999999</v>
          </cell>
          <cell r="AY364">
            <v>0</v>
          </cell>
          <cell r="AZ364">
            <v>3545.74</v>
          </cell>
          <cell r="BA364">
            <v>-69927850.209999993</v>
          </cell>
          <cell r="BB364">
            <v>11365754</v>
          </cell>
          <cell r="BC364">
            <v>14457159.32</v>
          </cell>
          <cell r="BD364">
            <v>-2520678.3199999998</v>
          </cell>
          <cell r="BY364">
            <v>0.01</v>
          </cell>
          <cell r="BZ364">
            <v>2108357.94</v>
          </cell>
          <cell r="CA364">
            <v>2667500.27</v>
          </cell>
          <cell r="CB364">
            <v>920611.17</v>
          </cell>
          <cell r="CD364">
            <v>44283802.380000003</v>
          </cell>
          <cell r="CF364">
            <v>49532.97</v>
          </cell>
          <cell r="CG364">
            <v>49532.97</v>
          </cell>
          <cell r="CH364">
            <v>66565.929999999993</v>
          </cell>
          <cell r="CI364">
            <v>611403.88</v>
          </cell>
          <cell r="CJ364">
            <v>0</v>
          </cell>
          <cell r="CK364">
            <v>611403.88</v>
          </cell>
          <cell r="CL364">
            <v>611403.88</v>
          </cell>
        </row>
        <row r="365">
          <cell r="B365" t="str">
            <v>ICC12</v>
          </cell>
          <cell r="C365">
            <v>0</v>
          </cell>
          <cell r="E365">
            <v>-2964070.74</v>
          </cell>
          <cell r="M365">
            <v>-1539444.68</v>
          </cell>
          <cell r="N365">
            <v>1217283.8899999999</v>
          </cell>
          <cell r="O365">
            <v>-73848133.140000001</v>
          </cell>
          <cell r="P365">
            <v>-72515729.400000006</v>
          </cell>
          <cell r="R365">
            <v>22911585.02</v>
          </cell>
          <cell r="S365">
            <v>11685888.689999999</v>
          </cell>
          <cell r="U365">
            <v>217094870.46000001</v>
          </cell>
          <cell r="V365">
            <v>1304481.3600000001</v>
          </cell>
          <cell r="W365">
            <v>3078889.17</v>
          </cell>
          <cell r="Y365">
            <v>94742324.599999994</v>
          </cell>
          <cell r="AC365">
            <v>15531068.93</v>
          </cell>
          <cell r="AD365">
            <v>62601442.969999999</v>
          </cell>
          <cell r="AF365">
            <v>82986155.819999993</v>
          </cell>
          <cell r="AG365">
            <v>19081493.539999999</v>
          </cell>
          <cell r="AH365">
            <v>155096426.88</v>
          </cell>
          <cell r="AI365">
            <v>20622444.27</v>
          </cell>
          <cell r="AJ365">
            <v>166331318.25</v>
          </cell>
          <cell r="AK365">
            <v>0</v>
          </cell>
          <cell r="AL365">
            <v>126176243.98999999</v>
          </cell>
          <cell r="AM365">
            <v>286227980.30000001</v>
          </cell>
          <cell r="AN365">
            <v>1731014.8</v>
          </cell>
          <cell r="AP365">
            <v>50952169.310000002</v>
          </cell>
          <cell r="AS365">
            <v>-252269.97</v>
          </cell>
          <cell r="AT365">
            <v>0</v>
          </cell>
          <cell r="AU365">
            <v>0</v>
          </cell>
          <cell r="AW365">
            <v>7464180.7300000004</v>
          </cell>
          <cell r="AX365">
            <v>111739251.95</v>
          </cell>
          <cell r="BA365">
            <v>-126837481.45</v>
          </cell>
          <cell r="BB365">
            <v>255859172</v>
          </cell>
          <cell r="BC365">
            <v>5964185.5</v>
          </cell>
          <cell r="BP365">
            <v>0</v>
          </cell>
          <cell r="BZ365">
            <v>0.89999999850988388</v>
          </cell>
          <cell r="CA365">
            <v>22206225.5</v>
          </cell>
          <cell r="CB365">
            <v>62601442.969999999</v>
          </cell>
          <cell r="CD365">
            <v>19081493.539999999</v>
          </cell>
          <cell r="CF365">
            <v>62601442.969999999</v>
          </cell>
          <cell r="CG365">
            <v>62601442.969999999</v>
          </cell>
          <cell r="CH365">
            <v>0</v>
          </cell>
          <cell r="CI365">
            <v>1731014.8</v>
          </cell>
          <cell r="CJ365">
            <v>-105704.57999999821</v>
          </cell>
          <cell r="CK365">
            <v>1731014.8</v>
          </cell>
          <cell r="CL365">
            <v>1731014.8</v>
          </cell>
        </row>
        <row r="366">
          <cell r="B366" t="str">
            <v>IDA01</v>
          </cell>
          <cell r="F366">
            <v>265991.65999999997</v>
          </cell>
          <cell r="J366">
            <v>34714</v>
          </cell>
          <cell r="M366">
            <v>443114.99</v>
          </cell>
          <cell r="N366">
            <v>317950.73</v>
          </cell>
          <cell r="O366">
            <v>-125713489.95999999</v>
          </cell>
          <cell r="P366">
            <v>-131994523.75</v>
          </cell>
          <cell r="R366">
            <v>66975726.270000003</v>
          </cell>
          <cell r="U366">
            <v>251426979.27000001</v>
          </cell>
          <cell r="V366">
            <v>0</v>
          </cell>
          <cell r="W366">
            <v>-886230.12</v>
          </cell>
          <cell r="Y366">
            <v>81414283.640000001</v>
          </cell>
          <cell r="AC366">
            <v>4540574.17</v>
          </cell>
          <cell r="AD366">
            <v>-9882000.0099999998</v>
          </cell>
          <cell r="AE366">
            <v>-144154492.19999999</v>
          </cell>
          <cell r="AF366">
            <v>790572115.10000002</v>
          </cell>
          <cell r="AG366">
            <v>28197410.800000001</v>
          </cell>
          <cell r="AH366">
            <v>263989046.63999999</v>
          </cell>
          <cell r="AI366">
            <v>19006602.579999998</v>
          </cell>
          <cell r="AJ366">
            <v>193838214.00999999</v>
          </cell>
          <cell r="AL366">
            <v>158658118.40000001</v>
          </cell>
          <cell r="AM366">
            <v>570395545.13999999</v>
          </cell>
          <cell r="AQ366">
            <v>0</v>
          </cell>
          <cell r="AT366">
            <v>0</v>
          </cell>
          <cell r="AU366">
            <v>0</v>
          </cell>
          <cell r="AW366">
            <v>15604159.4</v>
          </cell>
          <cell r="AX366">
            <v>4059066.88</v>
          </cell>
          <cell r="AY366">
            <v>16000</v>
          </cell>
          <cell r="BA366">
            <v>-4438281.7</v>
          </cell>
          <cell r="BB366">
            <v>5414346</v>
          </cell>
          <cell r="BC366">
            <v>0</v>
          </cell>
          <cell r="BD366">
            <v>-2984079.99</v>
          </cell>
          <cell r="BE366">
            <v>-3918866.4</v>
          </cell>
          <cell r="BG366">
            <v>0</v>
          </cell>
          <cell r="BJ366">
            <v>-1986454.7</v>
          </cell>
          <cell r="BY366">
            <v>0.01</v>
          </cell>
          <cell r="BZ366">
            <v>0.01</v>
          </cell>
          <cell r="CA366">
            <v>5852.01</v>
          </cell>
          <cell r="CB366">
            <v>0</v>
          </cell>
          <cell r="CD366">
            <v>19006602.579999998</v>
          </cell>
          <cell r="CF366">
            <v>-9882000.0099999998</v>
          </cell>
          <cell r="CG366">
            <v>-9882000.0099999998</v>
          </cell>
          <cell r="CH366">
            <v>6855000.0099999998</v>
          </cell>
          <cell r="CI366">
            <v>1349581289.9300001</v>
          </cell>
          <cell r="CJ366">
            <v>0</v>
          </cell>
          <cell r="CK366">
            <v>1201634395.1500001</v>
          </cell>
          <cell r="CL366">
            <v>1201634395.1500001</v>
          </cell>
        </row>
        <row r="367">
          <cell r="B367" t="str">
            <v>IDA02</v>
          </cell>
          <cell r="J367">
            <v>40250</v>
          </cell>
          <cell r="L367">
            <v>2805668.77</v>
          </cell>
          <cell r="M367">
            <v>-1992761.03</v>
          </cell>
          <cell r="N367">
            <v>17500</v>
          </cell>
          <cell r="O367">
            <v>-4750</v>
          </cell>
          <cell r="P367">
            <v>-30445509.129999999</v>
          </cell>
          <cell r="R367">
            <v>171009234.78</v>
          </cell>
          <cell r="U367">
            <v>9500</v>
          </cell>
          <cell r="V367">
            <v>48165.599999999999</v>
          </cell>
          <cell r="W367">
            <v>3985521.86</v>
          </cell>
          <cell r="Y367">
            <v>56401220.380000003</v>
          </cell>
          <cell r="AC367">
            <v>414756.15</v>
          </cell>
          <cell r="AD367">
            <v>2723162.42</v>
          </cell>
          <cell r="AF367">
            <v>113394169.94</v>
          </cell>
          <cell r="AG367">
            <v>24858985.329999998</v>
          </cell>
          <cell r="AH367">
            <v>0</v>
          </cell>
          <cell r="AJ367">
            <v>530663809.67000002</v>
          </cell>
          <cell r="AK367">
            <v>0</v>
          </cell>
          <cell r="AL367">
            <v>383406284.62</v>
          </cell>
          <cell r="AM367">
            <v>891458394.08000004</v>
          </cell>
          <cell r="AP367">
            <v>2927236</v>
          </cell>
          <cell r="AR367">
            <v>-616182.18999999994</v>
          </cell>
          <cell r="AT367">
            <v>-367469.75</v>
          </cell>
          <cell r="AU367">
            <v>0</v>
          </cell>
          <cell r="AV367">
            <v>-10800316.93</v>
          </cell>
          <cell r="AW367">
            <v>506938.79</v>
          </cell>
          <cell r="AX367">
            <v>6618589.8099999996</v>
          </cell>
          <cell r="AY367">
            <v>32436676.93</v>
          </cell>
          <cell r="BA367">
            <v>-7422533.8099999996</v>
          </cell>
          <cell r="BB367">
            <v>255859172</v>
          </cell>
          <cell r="BC367">
            <v>8542967.4600000009</v>
          </cell>
          <cell r="BJ367">
            <v>175.44</v>
          </cell>
          <cell r="BK367">
            <v>175.44</v>
          </cell>
          <cell r="BZ367">
            <v>-616182.18999999994</v>
          </cell>
          <cell r="CA367">
            <v>570784.4</v>
          </cell>
          <cell r="CB367">
            <v>2832037.37</v>
          </cell>
          <cell r="CD367">
            <v>-1.000000536441803E-2</v>
          </cell>
          <cell r="CF367">
            <v>2743263.22</v>
          </cell>
          <cell r="CG367">
            <v>2743263.22</v>
          </cell>
          <cell r="CH367">
            <v>48165.599999999999</v>
          </cell>
          <cell r="CI367">
            <v>2033450632.3200002</v>
          </cell>
          <cell r="CJ367">
            <v>-40697.770000000484</v>
          </cell>
          <cell r="CK367">
            <v>1806040177.1599998</v>
          </cell>
          <cell r="CL367">
            <v>1806040177.1599998</v>
          </cell>
        </row>
        <row r="368">
          <cell r="B368" t="str">
            <v>IDA03</v>
          </cell>
          <cell r="F368">
            <v>771229.3</v>
          </cell>
          <cell r="L368">
            <v>295759.08</v>
          </cell>
          <cell r="N368">
            <v>62874.080000000002</v>
          </cell>
          <cell r="O368">
            <v>-84406542.189999998</v>
          </cell>
          <cell r="P368">
            <v>-82449077.920000002</v>
          </cell>
          <cell r="R368">
            <v>128577992.83</v>
          </cell>
          <cell r="S368">
            <v>303888.39</v>
          </cell>
          <cell r="U368">
            <v>168813081.77000001</v>
          </cell>
          <cell r="V368">
            <v>66565.929999999993</v>
          </cell>
          <cell r="Y368">
            <v>362277674.33999997</v>
          </cell>
          <cell r="AC368">
            <v>6380000</v>
          </cell>
          <cell r="AD368">
            <v>23346825.609999999</v>
          </cell>
          <cell r="AF368">
            <v>-2065162.8</v>
          </cell>
          <cell r="AG368">
            <v>132381</v>
          </cell>
          <cell r="AH368">
            <v>164898153.72</v>
          </cell>
          <cell r="AI368">
            <v>231254</v>
          </cell>
          <cell r="AJ368">
            <v>411815110.52999997</v>
          </cell>
          <cell r="AL368">
            <v>420769591.94999999</v>
          </cell>
          <cell r="AM368">
            <v>833669843.05999994</v>
          </cell>
          <cell r="AP368">
            <v>1556445.83</v>
          </cell>
          <cell r="AQ368">
            <v>0</v>
          </cell>
          <cell r="AR368">
            <v>0</v>
          </cell>
          <cell r="AU368">
            <v>0</v>
          </cell>
          <cell r="AW368">
            <v>54558713.109999999</v>
          </cell>
          <cell r="AX368">
            <v>10673377.880000001</v>
          </cell>
          <cell r="BA368">
            <v>5610.64</v>
          </cell>
          <cell r="BB368">
            <v>8465550</v>
          </cell>
          <cell r="BJ368">
            <v>-1240347.17</v>
          </cell>
          <cell r="BZ368">
            <v>5139652.83</v>
          </cell>
          <cell r="CA368">
            <v>38241926.170000002</v>
          </cell>
          <cell r="CB368">
            <v>23890343.859999999</v>
          </cell>
          <cell r="CD368">
            <v>0</v>
          </cell>
          <cell r="CF368">
            <v>23650714</v>
          </cell>
          <cell r="CG368">
            <v>23650714</v>
          </cell>
          <cell r="CH368">
            <v>0</v>
          </cell>
          <cell r="CI368">
            <v>2378524541.2000003</v>
          </cell>
          <cell r="CJ368">
            <v>5610.64</v>
          </cell>
          <cell r="CK368">
            <v>1887668874.03</v>
          </cell>
          <cell r="CL368">
            <v>1887668874.03</v>
          </cell>
        </row>
        <row r="369">
          <cell r="B369" t="str">
            <v>IDA04</v>
          </cell>
          <cell r="C369">
            <v>0</v>
          </cell>
          <cell r="F369">
            <v>5852.01</v>
          </cell>
          <cell r="O369">
            <v>-16918562.899999999</v>
          </cell>
          <cell r="P369">
            <v>-19387075.91</v>
          </cell>
          <cell r="R369">
            <v>25938224.02</v>
          </cell>
          <cell r="U369">
            <v>33837125.670000002</v>
          </cell>
          <cell r="V369">
            <v>1110667.57</v>
          </cell>
          <cell r="W369">
            <v>51480406.590000004</v>
          </cell>
          <cell r="Y369">
            <v>38850738.950000003</v>
          </cell>
          <cell r="AC369">
            <v>-1371457.01</v>
          </cell>
          <cell r="AD369">
            <v>67719121.790000007</v>
          </cell>
          <cell r="AE369">
            <v>-67456275.010000005</v>
          </cell>
          <cell r="AF369">
            <v>113394169.94</v>
          </cell>
          <cell r="AG369">
            <v>170071349.06</v>
          </cell>
          <cell r="AH369">
            <v>38774151.710000001</v>
          </cell>
          <cell r="AI369">
            <v>899527.93</v>
          </cell>
          <cell r="AJ369">
            <v>100811498.22</v>
          </cell>
          <cell r="AL369">
            <v>83312683.329999998</v>
          </cell>
          <cell r="AM369">
            <v>197266463.15000001</v>
          </cell>
          <cell r="AO369">
            <v>76550855.950000003</v>
          </cell>
          <cell r="AP369">
            <v>9329302.1899999995</v>
          </cell>
          <cell r="AQ369">
            <v>34109365.270000003</v>
          </cell>
          <cell r="AU369">
            <v>0</v>
          </cell>
          <cell r="AV369">
            <v>-11357151.560000001</v>
          </cell>
          <cell r="AW369">
            <v>28050215.079999998</v>
          </cell>
          <cell r="AX369">
            <v>8156648.6799999997</v>
          </cell>
          <cell r="AY369">
            <v>841439.83</v>
          </cell>
          <cell r="BA369">
            <v>-11688269.16</v>
          </cell>
          <cell r="BB369">
            <v>22139712</v>
          </cell>
          <cell r="BZ369">
            <v>-2.0000000018626451E-2</v>
          </cell>
          <cell r="CA369">
            <v>73433582.879999995</v>
          </cell>
          <cell r="CB369">
            <v>5852.01</v>
          </cell>
          <cell r="CD369">
            <v>34518364.229999997</v>
          </cell>
          <cell r="CF369">
            <v>0</v>
          </cell>
          <cell r="CG369">
            <v>0</v>
          </cell>
          <cell r="CH369">
            <v>0</v>
          </cell>
          <cell r="CI369">
            <v>533516613.14999998</v>
          </cell>
          <cell r="CJ369">
            <v>0</v>
          </cell>
          <cell r="CK369">
            <v>468727650.17999995</v>
          </cell>
          <cell r="CL369">
            <v>468727650.17999995</v>
          </cell>
        </row>
        <row r="370">
          <cell r="B370" t="str">
            <v>IDA05</v>
          </cell>
          <cell r="C370">
            <v>-30196545.559999999</v>
          </cell>
          <cell r="F370">
            <v>14700</v>
          </cell>
          <cell r="K370">
            <v>142512007</v>
          </cell>
          <cell r="L370">
            <v>2805668.77</v>
          </cell>
          <cell r="M370">
            <v>-2237398.7400000002</v>
          </cell>
          <cell r="N370">
            <v>-1250</v>
          </cell>
          <cell r="O370">
            <v>-24909965.289999999</v>
          </cell>
          <cell r="P370">
            <v>-34949221.380000003</v>
          </cell>
          <cell r="R370">
            <v>70180431.560000002</v>
          </cell>
          <cell r="U370">
            <v>49819884.920000002</v>
          </cell>
          <cell r="V370">
            <v>0</v>
          </cell>
          <cell r="W370">
            <v>4474797.3600000003</v>
          </cell>
          <cell r="Y370">
            <v>137463579.06</v>
          </cell>
          <cell r="AC370">
            <v>8326929.9199999999</v>
          </cell>
          <cell r="AD370">
            <v>310190.84000000003</v>
          </cell>
          <cell r="AE370">
            <v>-53465486.399999999</v>
          </cell>
          <cell r="AF370">
            <v>-2065162.8</v>
          </cell>
          <cell r="AG370">
            <v>38690635.450000003</v>
          </cell>
          <cell r="AH370">
            <v>69898441.340000004</v>
          </cell>
          <cell r="AI370">
            <v>287643</v>
          </cell>
          <cell r="AJ370">
            <v>170330079.66999999</v>
          </cell>
          <cell r="AL370">
            <v>123129845.18000001</v>
          </cell>
          <cell r="AM370">
            <v>435346892.75</v>
          </cell>
          <cell r="AP370">
            <v>12955782.550000001</v>
          </cell>
          <cell r="AQ370">
            <v>0</v>
          </cell>
          <cell r="AR370">
            <v>0</v>
          </cell>
          <cell r="AS370">
            <v>-849546.01</v>
          </cell>
          <cell r="AT370">
            <v>0</v>
          </cell>
          <cell r="AU370">
            <v>0</v>
          </cell>
          <cell r="AW370">
            <v>11525886.460000001</v>
          </cell>
          <cell r="AX370">
            <v>1331446.47</v>
          </cell>
          <cell r="AY370">
            <v>4052</v>
          </cell>
          <cell r="BA370">
            <v>-644680494.99000001</v>
          </cell>
          <cell r="BB370">
            <v>7914043</v>
          </cell>
          <cell r="BC370">
            <v>9541714.8699999992</v>
          </cell>
          <cell r="BJ370">
            <v>8739.07</v>
          </cell>
          <cell r="BK370">
            <v>9894.24</v>
          </cell>
          <cell r="BL370">
            <v>175.44</v>
          </cell>
          <cell r="BZ370">
            <v>-849546.01</v>
          </cell>
          <cell r="CA370">
            <v>12612933.290000001</v>
          </cell>
          <cell r="CB370">
            <v>567421.4</v>
          </cell>
          <cell r="CD370">
            <v>452304</v>
          </cell>
          <cell r="CF370">
            <v>310190.84000000003</v>
          </cell>
          <cell r="CG370">
            <v>310190.84000000003</v>
          </cell>
          <cell r="CH370">
            <v>150284.89000000001</v>
          </cell>
          <cell r="CI370">
            <v>1030338731.5300001</v>
          </cell>
          <cell r="CJ370">
            <v>1331446.47</v>
          </cell>
          <cell r="CK370">
            <v>817651653.5200001</v>
          </cell>
          <cell r="CL370">
            <v>817651653.5200001</v>
          </cell>
        </row>
        <row r="371">
          <cell r="B371" t="str">
            <v>IDA08</v>
          </cell>
          <cell r="C371">
            <v>-53419271.780000001</v>
          </cell>
          <cell r="E371">
            <v>-260860.36</v>
          </cell>
          <cell r="F371">
            <v>1008</v>
          </cell>
          <cell r="J371">
            <v>40250</v>
          </cell>
          <cell r="L371">
            <v>295759.08</v>
          </cell>
          <cell r="O371">
            <v>-52113844.68</v>
          </cell>
          <cell r="P371">
            <v>-43575694.060000002</v>
          </cell>
          <cell r="R371">
            <v>62561821.439999998</v>
          </cell>
          <cell r="U371">
            <v>104227688.7</v>
          </cell>
          <cell r="V371">
            <v>51061.98</v>
          </cell>
          <cell r="Y371">
            <v>155000454.53999999</v>
          </cell>
          <cell r="AC371">
            <v>5384693.1200000001</v>
          </cell>
          <cell r="AD371">
            <v>46403085.630000003</v>
          </cell>
          <cell r="AF371">
            <v>0</v>
          </cell>
          <cell r="AG371">
            <v>183029881.03999999</v>
          </cell>
          <cell r="AH371">
            <v>87151387.560000002</v>
          </cell>
          <cell r="AI371">
            <v>1198918.73</v>
          </cell>
          <cell r="AJ371">
            <v>178602259.88</v>
          </cell>
          <cell r="AK371">
            <v>568894.43999999994</v>
          </cell>
          <cell r="AL371">
            <v>167223361.16</v>
          </cell>
          <cell r="AM371">
            <v>380479329.66000003</v>
          </cell>
          <cell r="AP371">
            <v>20252382.739999998</v>
          </cell>
          <cell r="AQ371">
            <v>26763838.120000001</v>
          </cell>
          <cell r="AS371">
            <v>9981311.3699999992</v>
          </cell>
          <cell r="AT371">
            <v>10737635.08</v>
          </cell>
          <cell r="AU371">
            <v>0</v>
          </cell>
          <cell r="AV371">
            <v>-11644439.289999999</v>
          </cell>
          <cell r="AW371">
            <v>35780399.57</v>
          </cell>
          <cell r="AX371">
            <v>723753.11</v>
          </cell>
          <cell r="AY371">
            <v>55156571.149999999</v>
          </cell>
          <cell r="AZ371">
            <v>63260905.200000003</v>
          </cell>
          <cell r="BA371">
            <v>-69927850.209999993</v>
          </cell>
          <cell r="BB371">
            <v>10111487</v>
          </cell>
          <cell r="BZ371">
            <v>1</v>
          </cell>
          <cell r="CA371">
            <v>19666070.990000002</v>
          </cell>
          <cell r="CB371">
            <v>46403085.630000003</v>
          </cell>
          <cell r="CD371">
            <v>1198918.73</v>
          </cell>
          <cell r="CF371">
            <v>46403085.630000003</v>
          </cell>
          <cell r="CG371">
            <v>46403085.630000003</v>
          </cell>
          <cell r="CH371">
            <v>0</v>
          </cell>
          <cell r="CI371">
            <v>1085744409.8499999</v>
          </cell>
          <cell r="CJ371">
            <v>723753.11</v>
          </cell>
          <cell r="CK371">
            <v>867886374.79000008</v>
          </cell>
          <cell r="CL371">
            <v>867886374.79000008</v>
          </cell>
        </row>
        <row r="372">
          <cell r="B372" t="str">
            <v>IDA45</v>
          </cell>
          <cell r="C372">
            <v>0</v>
          </cell>
          <cell r="F372">
            <v>1753718.19</v>
          </cell>
          <cell r="G372">
            <v>4460.3599999999997</v>
          </cell>
          <cell r="J372">
            <v>53715839.170000002</v>
          </cell>
          <cell r="K372">
            <v>-12942459</v>
          </cell>
          <cell r="L372">
            <v>-906657513.88</v>
          </cell>
          <cell r="N372">
            <v>338374</v>
          </cell>
          <cell r="O372">
            <v>-3630477.78</v>
          </cell>
          <cell r="P372">
            <v>-434829.84</v>
          </cell>
          <cell r="R372">
            <v>2892791.21</v>
          </cell>
          <cell r="S372">
            <v>283348.39</v>
          </cell>
          <cell r="U372">
            <v>7260955.54</v>
          </cell>
          <cell r="V372">
            <v>37515097.399999999</v>
          </cell>
          <cell r="Y372">
            <v>3472753.86</v>
          </cell>
          <cell r="AC372">
            <v>13601911.27</v>
          </cell>
          <cell r="AD372">
            <v>25129459.879999999</v>
          </cell>
          <cell r="AE372">
            <v>9827867.7400000002</v>
          </cell>
          <cell r="AF372">
            <v>0</v>
          </cell>
          <cell r="AG372">
            <v>149385031.75999999</v>
          </cell>
          <cell r="AH372">
            <v>869659.65</v>
          </cell>
          <cell r="AI372">
            <v>614462.52</v>
          </cell>
          <cell r="AJ372">
            <v>1032263.83</v>
          </cell>
          <cell r="AL372">
            <v>1754694.25</v>
          </cell>
          <cell r="AM372">
            <v>13917729.74</v>
          </cell>
          <cell r="AO372">
            <v>2139375.2799999998</v>
          </cell>
          <cell r="AP372">
            <v>22682214.34</v>
          </cell>
          <cell r="AQ372">
            <v>50754502.369999997</v>
          </cell>
          <cell r="AS372">
            <v>-6440.11</v>
          </cell>
          <cell r="AT372">
            <v>46032300.920000002</v>
          </cell>
          <cell r="AU372">
            <v>0</v>
          </cell>
          <cell r="AV372">
            <v>222908.78</v>
          </cell>
          <cell r="AW372">
            <v>261366.38</v>
          </cell>
          <cell r="AX372">
            <v>0.03</v>
          </cell>
          <cell r="AY372">
            <v>-219740698.03</v>
          </cell>
          <cell r="AZ372">
            <v>453000</v>
          </cell>
          <cell r="BA372">
            <v>-126837481.45</v>
          </cell>
          <cell r="BB372">
            <v>1219017504.23</v>
          </cell>
          <cell r="BC372">
            <v>653032.93000000005</v>
          </cell>
          <cell r="BD372">
            <v>3156033.95</v>
          </cell>
          <cell r="BE372">
            <v>467573.64</v>
          </cell>
          <cell r="BF372">
            <v>423375.21</v>
          </cell>
          <cell r="BG372">
            <v>98143.46</v>
          </cell>
          <cell r="BH372">
            <v>12399865.880000001</v>
          </cell>
          <cell r="BI372">
            <v>3244.04</v>
          </cell>
          <cell r="BJ372">
            <v>-56265.41</v>
          </cell>
          <cell r="BK372">
            <v>-3888788.99</v>
          </cell>
          <cell r="BL372">
            <v>-2342341.9</v>
          </cell>
          <cell r="BY372">
            <v>0</v>
          </cell>
          <cell r="BZ372">
            <v>429306155.50999987</v>
          </cell>
          <cell r="CA372">
            <v>-2190578.33</v>
          </cell>
          <cell r="CB372">
            <v>84229331.680000007</v>
          </cell>
          <cell r="CD372">
            <v>-686408254.69000006</v>
          </cell>
          <cell r="CF372">
            <v>84229331.680000007</v>
          </cell>
          <cell r="CG372">
            <v>84229331.680000007</v>
          </cell>
          <cell r="CH372">
            <v>0</v>
          </cell>
          <cell r="CI372">
            <v>27396906.84</v>
          </cell>
          <cell r="CJ372">
            <v>2139375.31</v>
          </cell>
          <cell r="CK372">
            <v>21031361.77</v>
          </cell>
          <cell r="CL372">
            <v>21031361.77</v>
          </cell>
        </row>
        <row r="373">
          <cell r="B373" t="str">
            <v>IDA55</v>
          </cell>
          <cell r="C373">
            <v>2396104.87</v>
          </cell>
          <cell r="E373">
            <v>-946895.28</v>
          </cell>
          <cell r="F373">
            <v>5852.01</v>
          </cell>
          <cell r="J373">
            <v>153120.01999999999</v>
          </cell>
          <cell r="L373">
            <v>-43777044.390000001</v>
          </cell>
          <cell r="N373">
            <v>3619.16</v>
          </cell>
          <cell r="O373">
            <v>-95493363.079999998</v>
          </cell>
          <cell r="P373">
            <v>-156226297.97</v>
          </cell>
          <cell r="Q373">
            <v>-159919361.44</v>
          </cell>
          <cell r="R373">
            <v>193447.14</v>
          </cell>
          <cell r="S373">
            <v>84457425.390000001</v>
          </cell>
          <cell r="U373">
            <v>190986725.97</v>
          </cell>
          <cell r="V373">
            <v>312452595.19</v>
          </cell>
          <cell r="W373">
            <v>148241.04</v>
          </cell>
          <cell r="X373">
            <v>-3287140.36</v>
          </cell>
          <cell r="Y373">
            <v>185767.67999999999</v>
          </cell>
          <cell r="Z373">
            <v>102833666.78</v>
          </cell>
          <cell r="AC373">
            <v>-48.02</v>
          </cell>
          <cell r="AD373">
            <v>11674855.24</v>
          </cell>
          <cell r="AE373">
            <v>8630.08</v>
          </cell>
          <cell r="AF373">
            <v>-4678263.7699999996</v>
          </cell>
          <cell r="AG373">
            <v>105990528.64</v>
          </cell>
          <cell r="AH373">
            <v>170090747.06999999</v>
          </cell>
          <cell r="AI373">
            <v>319838721.92000002</v>
          </cell>
          <cell r="AJ373">
            <v>95871711.439999998</v>
          </cell>
          <cell r="AK373">
            <v>246128789.12</v>
          </cell>
          <cell r="AL373">
            <v>112211393.29000001</v>
          </cell>
          <cell r="AM373">
            <v>193180572.30000001</v>
          </cell>
          <cell r="AN373">
            <v>693805314.78999996</v>
          </cell>
          <cell r="AP373">
            <v>34212983.799999997</v>
          </cell>
          <cell r="AQ373">
            <v>86039535.109999999</v>
          </cell>
          <cell r="AT373">
            <v>895.62</v>
          </cell>
          <cell r="AU373">
            <v>0</v>
          </cell>
          <cell r="AW373">
            <v>15877214.02</v>
          </cell>
          <cell r="AX373">
            <v>4059066.88</v>
          </cell>
          <cell r="AY373">
            <v>16000</v>
          </cell>
          <cell r="AZ373">
            <v>33900.839999999997</v>
          </cell>
          <cell r="BA373">
            <v>-4438281.7</v>
          </cell>
          <cell r="BB373">
            <v>6558965</v>
          </cell>
          <cell r="BH373">
            <v>383057.56</v>
          </cell>
          <cell r="BI373">
            <v>428451.86</v>
          </cell>
          <cell r="BL373">
            <v>11059.22</v>
          </cell>
          <cell r="BZ373">
            <v>-43785901.090000011</v>
          </cell>
          <cell r="CA373">
            <v>581571.88</v>
          </cell>
          <cell r="CB373">
            <v>14137288.590000002</v>
          </cell>
          <cell r="CD373">
            <v>60470021.779999994</v>
          </cell>
          <cell r="CF373">
            <v>11674855.24</v>
          </cell>
          <cell r="CG373">
            <v>11674855.24</v>
          </cell>
          <cell r="CH373">
            <v>1667581.71</v>
          </cell>
          <cell r="CI373">
            <v>1048392775.6099999</v>
          </cell>
          <cell r="CJ373">
            <v>1659125439</v>
          </cell>
          <cell r="CK373">
            <v>971811171.99000001</v>
          </cell>
          <cell r="CL373">
            <v>971811171.99000001</v>
          </cell>
        </row>
        <row r="374">
          <cell r="B374" t="str">
            <v>IDA60</v>
          </cell>
          <cell r="C374">
            <v>-182149.41</v>
          </cell>
          <cell r="E374">
            <v>703.01</v>
          </cell>
          <cell r="F374">
            <v>-867421298.85000002</v>
          </cell>
          <cell r="K374">
            <v>-29175120</v>
          </cell>
          <cell r="L374">
            <v>862033019.88</v>
          </cell>
          <cell r="O374">
            <v>637416.11</v>
          </cell>
          <cell r="P374">
            <v>-4750</v>
          </cell>
          <cell r="Q374">
            <v>6761070</v>
          </cell>
          <cell r="R374">
            <v>450276.57</v>
          </cell>
          <cell r="S374">
            <v>211167256.25999999</v>
          </cell>
          <cell r="V374">
            <v>2846227.48</v>
          </cell>
          <cell r="W374">
            <v>31424392.210000001</v>
          </cell>
          <cell r="X374">
            <v>31188667.5</v>
          </cell>
          <cell r="Y374">
            <v>312969.65999999997</v>
          </cell>
          <cell r="Z374">
            <v>70388681.299999997</v>
          </cell>
          <cell r="AC374">
            <v>102963439.58</v>
          </cell>
          <cell r="AD374">
            <v>4968195.3899999997</v>
          </cell>
          <cell r="AE374">
            <v>-516283111</v>
          </cell>
          <cell r="AF374">
            <v>1219755302.47</v>
          </cell>
          <cell r="AG374">
            <v>113783323.04000001</v>
          </cell>
          <cell r="AH374">
            <v>3974552.69</v>
          </cell>
          <cell r="AJ374">
            <v>30680148.75</v>
          </cell>
          <cell r="AK374">
            <v>652201967</v>
          </cell>
          <cell r="AL374">
            <v>568894.43999999994</v>
          </cell>
          <cell r="AM374">
            <v>468984454.55000001</v>
          </cell>
          <cell r="AN374">
            <v>1082425785.5899999</v>
          </cell>
          <cell r="AO374">
            <v>-760439.41</v>
          </cell>
          <cell r="AP374">
            <v>22682214.34</v>
          </cell>
          <cell r="AQ374">
            <v>57414325.57</v>
          </cell>
          <cell r="AR374">
            <v>152739721.43000001</v>
          </cell>
          <cell r="AS374">
            <v>0.83</v>
          </cell>
          <cell r="AT374">
            <v>204385.19</v>
          </cell>
          <cell r="AU374">
            <v>0</v>
          </cell>
          <cell r="AW374">
            <v>636021.85</v>
          </cell>
          <cell r="AX374">
            <v>6618589.8099999996</v>
          </cell>
          <cell r="AY374">
            <v>-90414082.209999993</v>
          </cell>
          <cell r="AZ374">
            <v>0.28999999999999998</v>
          </cell>
          <cell r="BA374">
            <v>-7422533.8099999996</v>
          </cell>
          <cell r="BJ374">
            <v>9.5399999999999991</v>
          </cell>
          <cell r="BL374">
            <v>175.44</v>
          </cell>
          <cell r="BZ374">
            <v>291483631.21000004</v>
          </cell>
          <cell r="CA374">
            <v>2095307.84</v>
          </cell>
          <cell r="CB374">
            <v>25266435.18</v>
          </cell>
          <cell r="CD374">
            <v>75351348.060000002</v>
          </cell>
          <cell r="CF374">
            <v>21782791.59</v>
          </cell>
          <cell r="CG374">
            <v>21782791.59</v>
          </cell>
          <cell r="CH374">
            <v>2846227.48</v>
          </cell>
          <cell r="CI374">
            <v>1219755302.47</v>
          </cell>
          <cell r="CJ374">
            <v>2485808916.5499997</v>
          </cell>
          <cell r="CK374">
            <v>1219755302.47</v>
          </cell>
          <cell r="CL374">
            <v>1219755302.47</v>
          </cell>
        </row>
        <row r="375">
          <cell r="B375" t="str">
            <v>IDA61</v>
          </cell>
          <cell r="C375">
            <v>0</v>
          </cell>
          <cell r="E375">
            <v>-2612878.17</v>
          </cell>
          <cell r="F375">
            <v>1676718.19</v>
          </cell>
          <cell r="G375">
            <v>-1905557.87</v>
          </cell>
          <cell r="N375">
            <v>11604</v>
          </cell>
          <cell r="O375">
            <v>329878.13</v>
          </cell>
          <cell r="P375">
            <v>-103085866.06</v>
          </cell>
          <cell r="Q375">
            <v>-102773150.95</v>
          </cell>
          <cell r="S375">
            <v>0</v>
          </cell>
          <cell r="U375">
            <v>1200</v>
          </cell>
          <cell r="V375">
            <v>206171729.21000001</v>
          </cell>
          <cell r="W375">
            <v>62595051.979999997</v>
          </cell>
          <cell r="X375">
            <v>173435697.12</v>
          </cell>
          <cell r="Z375">
            <v>444169701</v>
          </cell>
          <cell r="AC375">
            <v>-593055.54</v>
          </cell>
          <cell r="AD375">
            <v>14966109.539999999</v>
          </cell>
          <cell r="AE375">
            <v>-80515168.780000001</v>
          </cell>
          <cell r="AF375">
            <v>137498232.19</v>
          </cell>
          <cell r="AG375">
            <v>51638571.840000004</v>
          </cell>
          <cell r="AI375">
            <v>205546299.47999999</v>
          </cell>
          <cell r="AK375">
            <v>484551827.42000002</v>
          </cell>
          <cell r="AM375">
            <v>195736.16</v>
          </cell>
          <cell r="AN375">
            <v>1018262107.75</v>
          </cell>
          <cell r="AP375">
            <v>34212983.799999997</v>
          </cell>
          <cell r="AQ375">
            <v>86039535.109999999</v>
          </cell>
          <cell r="AT375">
            <v>188833.69</v>
          </cell>
          <cell r="AU375">
            <v>0</v>
          </cell>
          <cell r="AW375">
            <v>222908.78</v>
          </cell>
          <cell r="AX375">
            <v>151685.87</v>
          </cell>
          <cell r="BA375">
            <v>5610.64</v>
          </cell>
          <cell r="BC375">
            <v>4791473.79</v>
          </cell>
          <cell r="BK375">
            <v>-95389.14</v>
          </cell>
          <cell r="BM375">
            <v>-1229859.95</v>
          </cell>
          <cell r="BZ375">
            <v>-2498613.41</v>
          </cell>
          <cell r="CA375">
            <v>0</v>
          </cell>
          <cell r="CB375">
            <v>50779403.049999997</v>
          </cell>
          <cell r="CD375">
            <v>60026565.32</v>
          </cell>
          <cell r="CF375">
            <v>15756161.18</v>
          </cell>
          <cell r="CG375">
            <v>15533252.4</v>
          </cell>
          <cell r="CH375">
            <v>139517.57999999999</v>
          </cell>
          <cell r="CI375">
            <v>137498232.19</v>
          </cell>
          <cell r="CJ375">
            <v>2898926616.9200001</v>
          </cell>
          <cell r="CK375">
            <v>137498232.19</v>
          </cell>
          <cell r="CL375">
            <v>137498232.19</v>
          </cell>
        </row>
        <row r="376">
          <cell r="B376" t="str">
            <v>IDA62</v>
          </cell>
          <cell r="C376">
            <v>803314.41</v>
          </cell>
          <cell r="E376">
            <v>-1507.72</v>
          </cell>
          <cell r="F376">
            <v>115425</v>
          </cell>
          <cell r="J376">
            <v>152515.01999999999</v>
          </cell>
          <cell r="O376">
            <v>157185.07999999999</v>
          </cell>
          <cell r="P376">
            <v>-20266564.579999998</v>
          </cell>
          <cell r="Q376">
            <v>-23336023.550000001</v>
          </cell>
          <cell r="R376">
            <v>756552.34</v>
          </cell>
          <cell r="S376">
            <v>31975672.460000001</v>
          </cell>
          <cell r="V376">
            <v>276260</v>
          </cell>
          <cell r="W376">
            <v>0</v>
          </cell>
          <cell r="X376">
            <v>45634368.619999997</v>
          </cell>
          <cell r="Y376">
            <v>2775068.14</v>
          </cell>
          <cell r="Z376">
            <v>46535667.310000002</v>
          </cell>
          <cell r="AC376">
            <v>3838728.55</v>
          </cell>
          <cell r="AD376">
            <v>0</v>
          </cell>
          <cell r="AE376">
            <v>-61587144.780000001</v>
          </cell>
          <cell r="AF376">
            <v>-6567964.5700000003</v>
          </cell>
          <cell r="AG376">
            <v>57251828.490000002</v>
          </cell>
          <cell r="AH376">
            <v>0</v>
          </cell>
          <cell r="AI376">
            <v>46672046.960000001</v>
          </cell>
          <cell r="AJ376">
            <v>0</v>
          </cell>
          <cell r="AK376">
            <v>121856186.16</v>
          </cell>
          <cell r="AM376">
            <v>99286451.650000006</v>
          </cell>
          <cell r="AN376">
            <v>235954997.02000001</v>
          </cell>
          <cell r="AO376">
            <v>-1505.22</v>
          </cell>
          <cell r="AP376">
            <v>0</v>
          </cell>
          <cell r="AQ376">
            <v>3963256</v>
          </cell>
          <cell r="AR376">
            <v>0</v>
          </cell>
          <cell r="AT376">
            <v>100000</v>
          </cell>
          <cell r="AU376">
            <v>0</v>
          </cell>
          <cell r="AW376">
            <v>33389555.399999999</v>
          </cell>
          <cell r="AX376">
            <v>8156648.6799999997</v>
          </cell>
          <cell r="AY376">
            <v>1139623.17</v>
          </cell>
          <cell r="AZ376">
            <v>762933</v>
          </cell>
          <cell r="BA376">
            <v>-11688269.16</v>
          </cell>
          <cell r="BB376">
            <v>26961563</v>
          </cell>
          <cell r="BJ376">
            <v>473846.16</v>
          </cell>
          <cell r="BY376">
            <v>0.01</v>
          </cell>
          <cell r="BZ376">
            <v>729526.03</v>
          </cell>
          <cell r="CA376">
            <v>0.01</v>
          </cell>
          <cell r="CB376">
            <v>626361.18000000005</v>
          </cell>
          <cell r="CD376">
            <v>1846869.93</v>
          </cell>
          <cell r="CF376">
            <v>0</v>
          </cell>
          <cell r="CG376">
            <v>0</v>
          </cell>
          <cell r="CH376">
            <v>0</v>
          </cell>
          <cell r="CI376">
            <v>-5823275.5700000003</v>
          </cell>
          <cell r="CJ376">
            <v>640702304.01999998</v>
          </cell>
          <cell r="CK376">
            <v>-5823275.5700000003</v>
          </cell>
          <cell r="CL376">
            <v>-5823275.5700000003</v>
          </cell>
        </row>
        <row r="377">
          <cell r="B377" t="str">
            <v>IDB01</v>
          </cell>
          <cell r="C377">
            <v>-6191365.8600000003</v>
          </cell>
          <cell r="E377">
            <v>-390528.14</v>
          </cell>
          <cell r="F377">
            <v>-3265555.39</v>
          </cell>
          <cell r="L377">
            <v>0</v>
          </cell>
          <cell r="M377">
            <v>5029151.0599999996</v>
          </cell>
          <cell r="N377">
            <v>-3278568.23</v>
          </cell>
          <cell r="O377">
            <v>1934.08</v>
          </cell>
          <cell r="P377">
            <v>-31933089.309999999</v>
          </cell>
          <cell r="Q377">
            <v>-42074952.119999997</v>
          </cell>
          <cell r="S377">
            <v>12000</v>
          </cell>
          <cell r="T377">
            <v>12000</v>
          </cell>
          <cell r="V377">
            <v>3987.78</v>
          </cell>
          <cell r="W377">
            <v>-124602.25</v>
          </cell>
          <cell r="X377">
            <v>173435697.12</v>
          </cell>
          <cell r="Z377">
            <v>166667937.97</v>
          </cell>
          <cell r="AC377">
            <v>-719496.56</v>
          </cell>
          <cell r="AD377">
            <v>1944219.7</v>
          </cell>
          <cell r="AE377">
            <v>52737926.25</v>
          </cell>
          <cell r="AF377">
            <v>-207472159.80000001</v>
          </cell>
          <cell r="AG377">
            <v>120390946.19</v>
          </cell>
          <cell r="AH377">
            <v>-7885657</v>
          </cell>
          <cell r="AI377">
            <v>84149902.569999993</v>
          </cell>
          <cell r="AK377">
            <v>26559022.329999998</v>
          </cell>
          <cell r="AM377">
            <v>133711266</v>
          </cell>
          <cell r="AN377">
            <v>497985820.31999999</v>
          </cell>
          <cell r="AO377">
            <v>0.18</v>
          </cell>
          <cell r="AP377">
            <v>4922195.87</v>
          </cell>
          <cell r="AQ377">
            <v>30480038.690000001</v>
          </cell>
          <cell r="AR377">
            <v>6540083.5599999996</v>
          </cell>
          <cell r="AS377">
            <v>-252269.97</v>
          </cell>
          <cell r="AT377">
            <v>0</v>
          </cell>
          <cell r="AU377">
            <v>0</v>
          </cell>
          <cell r="AW377">
            <v>-12122958.77</v>
          </cell>
          <cell r="AX377">
            <v>0</v>
          </cell>
          <cell r="AY377">
            <v>4052</v>
          </cell>
          <cell r="AZ377">
            <v>15422.66</v>
          </cell>
          <cell r="BB377">
            <v>10146981</v>
          </cell>
          <cell r="BC377">
            <v>11097630.48</v>
          </cell>
          <cell r="BH377">
            <v>-5024653.53</v>
          </cell>
          <cell r="BJ377">
            <v>0</v>
          </cell>
          <cell r="BL377">
            <v>11266.14</v>
          </cell>
          <cell r="BZ377">
            <v>-16312371.700000003</v>
          </cell>
          <cell r="CA377">
            <v>-252269.97</v>
          </cell>
          <cell r="CB377">
            <v>2199935.4700000002</v>
          </cell>
          <cell r="CD377">
            <v>1457784.65</v>
          </cell>
          <cell r="CF377">
            <v>2194013.61</v>
          </cell>
          <cell r="CG377">
            <v>2194013.61</v>
          </cell>
          <cell r="CH377">
            <v>3987.78</v>
          </cell>
          <cell r="CI377">
            <v>155793180.75</v>
          </cell>
          <cell r="CJ377">
            <v>1210047261.6399999</v>
          </cell>
          <cell r="CK377">
            <v>155793180.75</v>
          </cell>
          <cell r="CL377">
            <v>155793180.75</v>
          </cell>
        </row>
        <row r="378">
          <cell r="B378" t="str">
            <v>IDB02</v>
          </cell>
          <cell r="C378">
            <v>-10947341.57</v>
          </cell>
          <cell r="E378">
            <v>-2775757.26</v>
          </cell>
          <cell r="F378">
            <v>285200</v>
          </cell>
          <cell r="G378">
            <v>-81223.83</v>
          </cell>
          <cell r="M378">
            <v>1011114.44</v>
          </cell>
          <cell r="N378">
            <v>112682.47</v>
          </cell>
          <cell r="O378">
            <v>527150.79</v>
          </cell>
          <cell r="P378">
            <v>-63345791.090000004</v>
          </cell>
          <cell r="Q378">
            <v>-53277331.880000003</v>
          </cell>
          <cell r="S378">
            <v>67516174.120000005</v>
          </cell>
          <cell r="U378">
            <v>410377.21</v>
          </cell>
          <cell r="V378">
            <v>126691581.38</v>
          </cell>
          <cell r="W378">
            <v>4150</v>
          </cell>
          <cell r="Y378">
            <v>13338.82</v>
          </cell>
          <cell r="Z378">
            <v>187776091.88999999</v>
          </cell>
          <cell r="AC378">
            <v>-6914.04</v>
          </cell>
          <cell r="AD378">
            <v>12015954.5</v>
          </cell>
          <cell r="AG378">
            <v>3544727.86</v>
          </cell>
          <cell r="AH378">
            <v>1841556.83</v>
          </cell>
          <cell r="AI378">
            <v>106554663.08</v>
          </cell>
          <cell r="AJ378">
            <v>1147112.78</v>
          </cell>
          <cell r="AK378">
            <v>219512379.78</v>
          </cell>
          <cell r="AL378">
            <v>568894.43999999994</v>
          </cell>
          <cell r="AM378">
            <v>203249171.50999999</v>
          </cell>
          <cell r="AN378">
            <v>457150723.06999999</v>
          </cell>
          <cell r="AP378">
            <v>10694248.91</v>
          </cell>
          <cell r="AQ378">
            <v>3963256</v>
          </cell>
          <cell r="AU378">
            <v>15634197.210000001</v>
          </cell>
          <cell r="AW378">
            <v>43760998.600000001</v>
          </cell>
          <cell r="AX378">
            <v>723753.11</v>
          </cell>
          <cell r="BB378">
            <v>16822564</v>
          </cell>
          <cell r="BJ378">
            <v>-2881546.06</v>
          </cell>
          <cell r="BK378">
            <v>-3364256.2</v>
          </cell>
          <cell r="BZ378">
            <v>-74799.05</v>
          </cell>
          <cell r="CA378">
            <v>4240743.8</v>
          </cell>
          <cell r="CB378">
            <v>-140478.79999999888</v>
          </cell>
          <cell r="CD378">
            <v>346866.67</v>
          </cell>
          <cell r="CF378">
            <v>12015954.5</v>
          </cell>
          <cell r="CG378">
            <v>12015954.5</v>
          </cell>
          <cell r="CH378">
            <v>1039514.74</v>
          </cell>
          <cell r="CI378">
            <v>10694248.91</v>
          </cell>
          <cell r="CJ378">
            <v>1313422338.8999999</v>
          </cell>
          <cell r="CK378">
            <v>10694248.91</v>
          </cell>
          <cell r="CL378">
            <v>10694248.91</v>
          </cell>
        </row>
        <row r="379">
          <cell r="B379" t="str">
            <v>IDB03</v>
          </cell>
          <cell r="C379">
            <v>0</v>
          </cell>
          <cell r="F379">
            <v>1676718.19</v>
          </cell>
          <cell r="G379">
            <v>4460.3599999999997</v>
          </cell>
          <cell r="I379">
            <v>31527</v>
          </cell>
          <cell r="J379">
            <v>31527</v>
          </cell>
          <cell r="M379">
            <v>16096097.83</v>
          </cell>
          <cell r="N379">
            <v>237082.14</v>
          </cell>
          <cell r="O379">
            <v>53573.39</v>
          </cell>
          <cell r="P379">
            <v>-3936212.77</v>
          </cell>
          <cell r="Q379">
            <v>-548750.19999999995</v>
          </cell>
          <cell r="S379">
            <v>2988318.13</v>
          </cell>
          <cell r="U379">
            <v>975632.59</v>
          </cell>
          <cell r="V379">
            <v>7872425.5099999998</v>
          </cell>
          <cell r="W379">
            <v>1081289</v>
          </cell>
          <cell r="X379">
            <v>109783620</v>
          </cell>
          <cell r="Z379">
            <v>3630846.91</v>
          </cell>
          <cell r="AC379">
            <v>-144023073.11000001</v>
          </cell>
          <cell r="AD379">
            <v>6433770.2400000002</v>
          </cell>
          <cell r="AE379">
            <v>2030538.19</v>
          </cell>
          <cell r="AF379">
            <v>-130324326.45</v>
          </cell>
          <cell r="AG379">
            <v>172597584.12</v>
          </cell>
          <cell r="AH379">
            <v>0</v>
          </cell>
          <cell r="AI379">
            <v>1097500.3700000001</v>
          </cell>
          <cell r="AJ379">
            <v>2062356.65</v>
          </cell>
          <cell r="AK379">
            <v>1294575.23</v>
          </cell>
          <cell r="AM379">
            <v>244536.11</v>
          </cell>
          <cell r="AN379">
            <v>16820906.420000002</v>
          </cell>
          <cell r="AO379">
            <v>2139375.2799999998</v>
          </cell>
          <cell r="AP379">
            <v>13227740.73</v>
          </cell>
          <cell r="AQ379">
            <v>41491412.299999997</v>
          </cell>
          <cell r="AR379">
            <v>134199018.47</v>
          </cell>
          <cell r="AS379">
            <v>17861765.059999999</v>
          </cell>
          <cell r="AT379">
            <v>-119980.18</v>
          </cell>
          <cell r="AU379">
            <v>0</v>
          </cell>
          <cell r="AW379">
            <v>222908.78</v>
          </cell>
          <cell r="AX379">
            <v>0.03</v>
          </cell>
          <cell r="BC379">
            <v>14146693.27</v>
          </cell>
          <cell r="BK379">
            <v>-80901.45</v>
          </cell>
          <cell r="BM379">
            <v>-2588253.91</v>
          </cell>
          <cell r="BZ379">
            <v>-9944034.8200000152</v>
          </cell>
          <cell r="CA379">
            <v>0.01</v>
          </cell>
          <cell r="CB379">
            <v>0.01</v>
          </cell>
          <cell r="CD379">
            <v>25166666.649999999</v>
          </cell>
          <cell r="CF379">
            <v>0</v>
          </cell>
          <cell r="CG379">
            <v>0</v>
          </cell>
          <cell r="CH379">
            <v>0</v>
          </cell>
          <cell r="CI379">
            <v>227316737.14999998</v>
          </cell>
          <cell r="CJ379">
            <v>46364950.579999998</v>
          </cell>
          <cell r="CK379">
            <v>227316737.15000001</v>
          </cell>
          <cell r="CL379">
            <v>227316737.15000001</v>
          </cell>
        </row>
        <row r="380">
          <cell r="B380" t="str">
            <v>IDB04</v>
          </cell>
          <cell r="J380">
            <v>152515.01999999999</v>
          </cell>
          <cell r="L380">
            <v>47269155</v>
          </cell>
          <cell r="N380">
            <v>1643570.06</v>
          </cell>
          <cell r="O380">
            <v>845935</v>
          </cell>
          <cell r="P380">
            <v>-115913162</v>
          </cell>
          <cell r="Q380">
            <v>-109855528.03</v>
          </cell>
          <cell r="S380">
            <v>10857797.779999999</v>
          </cell>
          <cell r="V380">
            <v>3379510</v>
          </cell>
          <cell r="W380">
            <v>17941121.309999999</v>
          </cell>
          <cell r="X380">
            <v>-3287140.36</v>
          </cell>
          <cell r="Z380">
            <v>79182291.040000007</v>
          </cell>
          <cell r="AD380">
            <v>-4225445</v>
          </cell>
          <cell r="AE380">
            <v>-653602469</v>
          </cell>
          <cell r="AF380">
            <v>0</v>
          </cell>
          <cell r="AG380">
            <v>136589883.44</v>
          </cell>
          <cell r="AI380">
            <v>13324279.029999999</v>
          </cell>
          <cell r="AK380">
            <v>40201960.350000001</v>
          </cell>
          <cell r="AM380">
            <v>153184507.53999999</v>
          </cell>
          <cell r="AN380">
            <v>385964777.26999998</v>
          </cell>
          <cell r="AP380">
            <v>20093494.09</v>
          </cell>
          <cell r="AQ380">
            <v>56516526.340000004</v>
          </cell>
          <cell r="AR380">
            <v>-9633433.1500000004</v>
          </cell>
          <cell r="AS380">
            <v>-28801908.27</v>
          </cell>
          <cell r="AT380">
            <v>0</v>
          </cell>
          <cell r="AU380">
            <v>0</v>
          </cell>
          <cell r="AW380">
            <v>19751929.359999999</v>
          </cell>
          <cell r="AY380">
            <v>16000</v>
          </cell>
          <cell r="AZ380">
            <v>-166949198.37</v>
          </cell>
          <cell r="BA380">
            <v>0</v>
          </cell>
          <cell r="BB380">
            <v>390577232.5</v>
          </cell>
          <cell r="BC380">
            <v>450472</v>
          </cell>
          <cell r="BD380">
            <v>-1325826.2</v>
          </cell>
          <cell r="BF380">
            <v>-1299981.27</v>
          </cell>
          <cell r="BH380">
            <v>0</v>
          </cell>
          <cell r="BJ380">
            <v>519240.46</v>
          </cell>
          <cell r="BZ380">
            <v>-2073217.62</v>
          </cell>
          <cell r="CA380">
            <v>18467246.73</v>
          </cell>
          <cell r="CB380">
            <v>-784523.37</v>
          </cell>
          <cell r="CD380">
            <v>0</v>
          </cell>
          <cell r="CF380">
            <v>-784523.37</v>
          </cell>
          <cell r="CG380">
            <v>-784523.37</v>
          </cell>
          <cell r="CH380">
            <v>0</v>
          </cell>
          <cell r="CI380">
            <v>213199903.87</v>
          </cell>
          <cell r="CJ380">
            <v>1382365042.6700001</v>
          </cell>
          <cell r="CK380">
            <v>213199903.87</v>
          </cell>
          <cell r="CL380">
            <v>213199903.87</v>
          </cell>
        </row>
        <row r="381">
          <cell r="B381" t="str">
            <v>IDB05</v>
          </cell>
          <cell r="C381">
            <v>-6263145.7300000004</v>
          </cell>
          <cell r="E381">
            <v>40515.17</v>
          </cell>
          <cell r="F381">
            <v>77.52</v>
          </cell>
          <cell r="G381">
            <v>1008</v>
          </cell>
          <cell r="J381">
            <v>179497</v>
          </cell>
          <cell r="K381">
            <v>32676602</v>
          </cell>
          <cell r="L381">
            <v>608422.63</v>
          </cell>
          <cell r="N381">
            <v>3120.08</v>
          </cell>
          <cell r="O381">
            <v>271229.38</v>
          </cell>
          <cell r="P381">
            <v>-4750</v>
          </cell>
          <cell r="Q381">
            <v>28326037.5</v>
          </cell>
          <cell r="S381">
            <v>211167256.25999999</v>
          </cell>
          <cell r="U381">
            <v>50686.35</v>
          </cell>
          <cell r="V381">
            <v>9500</v>
          </cell>
          <cell r="W381">
            <v>9325216.1600000001</v>
          </cell>
          <cell r="X381">
            <v>145451490</v>
          </cell>
          <cell r="Z381">
            <v>70388681.299999997</v>
          </cell>
          <cell r="AC381">
            <v>148</v>
          </cell>
          <cell r="AD381">
            <v>6758699.1699999999</v>
          </cell>
          <cell r="AE381">
            <v>79292608.670000002</v>
          </cell>
          <cell r="AF381">
            <v>14052538.130000001</v>
          </cell>
          <cell r="AG381">
            <v>1673151362.8099999</v>
          </cell>
          <cell r="AI381">
            <v>50876953.490000002</v>
          </cell>
          <cell r="AK381">
            <v>47121336.969999999</v>
          </cell>
          <cell r="AL381">
            <v>121713.21</v>
          </cell>
          <cell r="AM381">
            <v>468984454.55000001</v>
          </cell>
          <cell r="AN381">
            <v>1082425785.5899999</v>
          </cell>
          <cell r="AP381">
            <v>19136879.890000001</v>
          </cell>
          <cell r="AQ381">
            <v>54523397.210000001</v>
          </cell>
          <cell r="AT381">
            <v>0</v>
          </cell>
          <cell r="AU381">
            <v>0</v>
          </cell>
          <cell r="AV381">
            <v>8652</v>
          </cell>
          <cell r="AW381">
            <v>636021.85</v>
          </cell>
          <cell r="BB381">
            <v>2920144.43</v>
          </cell>
          <cell r="BC381">
            <v>173005</v>
          </cell>
          <cell r="BD381">
            <v>-7671719.3799999999</v>
          </cell>
          <cell r="BF381">
            <v>-6380818.7400000002</v>
          </cell>
          <cell r="BK381">
            <v>3513.15</v>
          </cell>
          <cell r="BL381">
            <v>-2453947.38</v>
          </cell>
          <cell r="BM381">
            <v>-3015842.78</v>
          </cell>
          <cell r="BZ381">
            <v>148</v>
          </cell>
          <cell r="CA381">
            <v>0</v>
          </cell>
          <cell r="CB381">
            <v>5151052.62</v>
          </cell>
          <cell r="CD381">
            <v>228476.29</v>
          </cell>
          <cell r="CF381">
            <v>6758699.1699999999</v>
          </cell>
          <cell r="CG381">
            <v>6758699.1699999999</v>
          </cell>
          <cell r="CH381">
            <v>575071.44999999995</v>
          </cell>
          <cell r="CI381">
            <v>163533733.09</v>
          </cell>
          <cell r="CJ381">
            <v>1673151362.8099999</v>
          </cell>
          <cell r="CK381">
            <v>163533733.09</v>
          </cell>
          <cell r="CL381">
            <v>163533733.09</v>
          </cell>
        </row>
        <row r="382">
          <cell r="B382" t="str">
            <v>IDB08</v>
          </cell>
          <cell r="C382">
            <v>-11396757.77</v>
          </cell>
          <cell r="E382">
            <v>-3394379.99</v>
          </cell>
          <cell r="L382">
            <v>42371738.210000001</v>
          </cell>
          <cell r="O382">
            <v>578391.6</v>
          </cell>
          <cell r="P382">
            <v>-103085866.06</v>
          </cell>
          <cell r="Q382">
            <v>-102773150.95</v>
          </cell>
          <cell r="S382">
            <v>158349786.52000001</v>
          </cell>
          <cell r="V382">
            <v>1132958.47</v>
          </cell>
          <cell r="W382">
            <v>11951925.92</v>
          </cell>
          <cell r="Z382">
            <v>444169701</v>
          </cell>
          <cell r="AC382">
            <v>202749600.94</v>
          </cell>
          <cell r="AD382">
            <v>13172508.9</v>
          </cell>
          <cell r="AE382">
            <v>130175078.87</v>
          </cell>
          <cell r="AF382">
            <v>3789277.6</v>
          </cell>
          <cell r="AG382">
            <v>160193738.83000001</v>
          </cell>
          <cell r="AI382">
            <v>54735057.920000002</v>
          </cell>
          <cell r="AK382">
            <v>40201960.350000001</v>
          </cell>
          <cell r="AM382">
            <v>522238172.12</v>
          </cell>
          <cell r="AN382">
            <v>1018262107.75</v>
          </cell>
          <cell r="AP382">
            <v>5038886.63</v>
          </cell>
          <cell r="AQ382">
            <v>73827217.340000004</v>
          </cell>
          <cell r="AU382">
            <v>90345.75</v>
          </cell>
          <cell r="AV382">
            <v>-16526476.359999999</v>
          </cell>
          <cell r="AW382">
            <v>65496010.43</v>
          </cell>
          <cell r="BA382">
            <v>1460637</v>
          </cell>
          <cell r="BB382">
            <v>3721855</v>
          </cell>
          <cell r="BD382">
            <v>-4424233.87</v>
          </cell>
          <cell r="BE382">
            <v>-361664.61</v>
          </cell>
          <cell r="BF382">
            <v>-1938602.41</v>
          </cell>
          <cell r="BG382">
            <v>-141074.01999999999</v>
          </cell>
          <cell r="BZ382">
            <v>194614156.30999997</v>
          </cell>
          <cell r="CA382">
            <v>0</v>
          </cell>
          <cell r="CB382">
            <v>-16526476.359999999</v>
          </cell>
          <cell r="CD382">
            <v>2812050.56</v>
          </cell>
          <cell r="CF382">
            <v>-16526476.359999999</v>
          </cell>
          <cell r="CG382">
            <v>-16526476.359999999</v>
          </cell>
          <cell r="CH382">
            <v>0</v>
          </cell>
          <cell r="CI382">
            <v>176704722.35000002</v>
          </cell>
          <cell r="CJ382">
            <v>160193738.83000001</v>
          </cell>
          <cell r="CK382">
            <v>176704722.34999999</v>
          </cell>
          <cell r="CL382">
            <v>176704722.34999999</v>
          </cell>
        </row>
        <row r="383">
          <cell r="B383" t="str">
            <v>IDB26</v>
          </cell>
          <cell r="C383">
            <v>-2215706.83</v>
          </cell>
          <cell r="E383">
            <v>-693108.71</v>
          </cell>
          <cell r="F383">
            <v>77.52</v>
          </cell>
          <cell r="L383">
            <v>44519533.469999999</v>
          </cell>
          <cell r="N383">
            <v>-6000</v>
          </cell>
          <cell r="O383">
            <v>9369028.2899999991</v>
          </cell>
          <cell r="P383">
            <v>-20266564.579999998</v>
          </cell>
          <cell r="Q383">
            <v>-23336023.550000001</v>
          </cell>
          <cell r="S383">
            <v>31975672.460000001</v>
          </cell>
          <cell r="T383">
            <v>12000</v>
          </cell>
          <cell r="U383">
            <v>214186.55</v>
          </cell>
          <cell r="V383">
            <v>40533129.020000003</v>
          </cell>
          <cell r="W383">
            <v>-124602.25</v>
          </cell>
          <cell r="X383">
            <v>166388647.5</v>
          </cell>
          <cell r="Z383">
            <v>46535667.310000002</v>
          </cell>
          <cell r="AC383">
            <v>-49270476.43</v>
          </cell>
          <cell r="AD383">
            <v>7235169.5499999998</v>
          </cell>
          <cell r="AE383">
            <v>63881762.189999998</v>
          </cell>
          <cell r="AF383">
            <v>-198827835</v>
          </cell>
          <cell r="AG383">
            <v>-9934800.4499999993</v>
          </cell>
          <cell r="AI383">
            <v>50876953.490000002</v>
          </cell>
          <cell r="AK383">
            <v>43067865.539999999</v>
          </cell>
          <cell r="AM383">
            <v>99286451.650000006</v>
          </cell>
          <cell r="AN383">
            <v>235954997.02000001</v>
          </cell>
          <cell r="AS383">
            <v>-27993059.109999999</v>
          </cell>
          <cell r="AU383">
            <v>-156313480.19999999</v>
          </cell>
          <cell r="AV383">
            <v>-156313480.19999999</v>
          </cell>
          <cell r="AW383">
            <v>33389555.399999999</v>
          </cell>
          <cell r="AY383">
            <v>1139623.17</v>
          </cell>
          <cell r="BB383">
            <v>1433172</v>
          </cell>
          <cell r="BD383">
            <v>-7671719.3799999999</v>
          </cell>
          <cell r="BF383">
            <v>-6380818.7400000002</v>
          </cell>
          <cell r="BZ383">
            <v>0</v>
          </cell>
          <cell r="CA383">
            <v>0.01</v>
          </cell>
          <cell r="CB383">
            <v>16526474.359999999</v>
          </cell>
          <cell r="CD383">
            <v>77.52</v>
          </cell>
          <cell r="CF383">
            <v>-27993059.109999999</v>
          </cell>
          <cell r="CG383">
            <v>-27993059.109999999</v>
          </cell>
          <cell r="CH383">
            <v>0</v>
          </cell>
          <cell r="CI383">
            <v>0</v>
          </cell>
          <cell r="CJ383">
            <v>-8501628.4499999993</v>
          </cell>
          <cell r="CK383">
            <v>-198827835</v>
          </cell>
          <cell r="CL383">
            <v>-198827835</v>
          </cell>
        </row>
        <row r="384">
          <cell r="B384" t="str">
            <v>IDB45</v>
          </cell>
          <cell r="G384">
            <v>8607</v>
          </cell>
          <cell r="J384">
            <v>1167213.28</v>
          </cell>
          <cell r="L384">
            <v>608422.63</v>
          </cell>
          <cell r="M384">
            <v>5029151.0599999996</v>
          </cell>
          <cell r="N384">
            <v>-3278568.23</v>
          </cell>
          <cell r="O384">
            <v>11604</v>
          </cell>
          <cell r="P384">
            <v>-31933089.309999999</v>
          </cell>
          <cell r="Q384">
            <v>-42074952.119999997</v>
          </cell>
          <cell r="S384">
            <v>82748500.239999995</v>
          </cell>
          <cell r="V384">
            <v>1200</v>
          </cell>
          <cell r="W384">
            <v>4150</v>
          </cell>
          <cell r="X384">
            <v>85319585.219999999</v>
          </cell>
          <cell r="Z384">
            <v>166667937.97</v>
          </cell>
          <cell r="AC384">
            <v>21597607.82</v>
          </cell>
          <cell r="AD384">
            <v>-1602728.81</v>
          </cell>
          <cell r="AE384">
            <v>298683.96999999997</v>
          </cell>
          <cell r="AF384">
            <v>-110780969.87</v>
          </cell>
          <cell r="AG384">
            <v>0</v>
          </cell>
          <cell r="AI384">
            <v>54735057.920000002</v>
          </cell>
          <cell r="AK384">
            <v>0</v>
          </cell>
          <cell r="AM384">
            <v>133711266</v>
          </cell>
          <cell r="AN384">
            <v>497985820.31999999</v>
          </cell>
          <cell r="AP384">
            <v>5668842.4199999999</v>
          </cell>
          <cell r="AQ384">
            <v>2823553.71</v>
          </cell>
          <cell r="AS384">
            <v>0</v>
          </cell>
          <cell r="AT384">
            <v>0</v>
          </cell>
          <cell r="AU384">
            <v>0</v>
          </cell>
          <cell r="AV384">
            <v>-1268202.95</v>
          </cell>
          <cell r="AW384">
            <v>13404630.289999999</v>
          </cell>
          <cell r="AY384">
            <v>4052</v>
          </cell>
          <cell r="BB384">
            <v>10146981</v>
          </cell>
          <cell r="BC384">
            <v>11097630.48</v>
          </cell>
          <cell r="BD384">
            <v>-11770.43</v>
          </cell>
          <cell r="BE384">
            <v>185217.04</v>
          </cell>
          <cell r="BF384">
            <v>1597972.53</v>
          </cell>
          <cell r="BG384">
            <v>457183.2</v>
          </cell>
          <cell r="BH384">
            <v>70191.600000000006</v>
          </cell>
          <cell r="BI384">
            <v>6088859.04</v>
          </cell>
          <cell r="BZ384">
            <v>21597607.82</v>
          </cell>
          <cell r="CA384">
            <v>-11075856.259999998</v>
          </cell>
          <cell r="CB384">
            <v>2921124.14</v>
          </cell>
          <cell r="CD384">
            <v>43733.78</v>
          </cell>
          <cell r="CF384">
            <v>6228131.8300000001</v>
          </cell>
          <cell r="CG384">
            <v>6228131.8300000001</v>
          </cell>
          <cell r="CH384">
            <v>0</v>
          </cell>
          <cell r="CI384">
            <v>11404855.82</v>
          </cell>
          <cell r="CJ384">
            <v>0</v>
          </cell>
          <cell r="CK384">
            <v>11404855.82</v>
          </cell>
          <cell r="CL384">
            <v>11404855.82</v>
          </cell>
        </row>
        <row r="385">
          <cell r="B385" t="str">
            <v>IDB55</v>
          </cell>
          <cell r="C385">
            <v>-47493067.210000001</v>
          </cell>
          <cell r="G385">
            <v>400050</v>
          </cell>
          <cell r="J385">
            <v>31527</v>
          </cell>
          <cell r="L385">
            <v>47493067.210000001</v>
          </cell>
          <cell r="M385">
            <v>1011114.44</v>
          </cell>
          <cell r="N385">
            <v>-15737.01</v>
          </cell>
          <cell r="O385">
            <v>271229.38</v>
          </cell>
          <cell r="P385">
            <v>-63345791.090000004</v>
          </cell>
          <cell r="Q385">
            <v>-53277331.880000003</v>
          </cell>
          <cell r="S385">
            <v>31474.03</v>
          </cell>
          <cell r="U385">
            <v>98962.4</v>
          </cell>
          <cell r="V385">
            <v>126691581.38</v>
          </cell>
          <cell r="W385">
            <v>-5725.47</v>
          </cell>
          <cell r="X385">
            <v>22178820.739999998</v>
          </cell>
          <cell r="Z385">
            <v>187776091.88999999</v>
          </cell>
          <cell r="AC385">
            <v>-17.98</v>
          </cell>
          <cell r="AD385">
            <v>6758699.1699999999</v>
          </cell>
          <cell r="AE385">
            <v>204657.14</v>
          </cell>
          <cell r="AF385">
            <v>-86736895.590000004</v>
          </cell>
          <cell r="AG385">
            <v>862219.27</v>
          </cell>
          <cell r="AH385">
            <v>150427807.81999999</v>
          </cell>
          <cell r="AI385">
            <v>106554663.08</v>
          </cell>
          <cell r="AJ385">
            <v>2129412.38</v>
          </cell>
          <cell r="AK385">
            <v>219512379.78</v>
          </cell>
          <cell r="AM385">
            <v>203249171.50999999</v>
          </cell>
          <cell r="AN385">
            <v>457150723.06999999</v>
          </cell>
          <cell r="AQ385">
            <v>0</v>
          </cell>
          <cell r="AR385">
            <v>0</v>
          </cell>
          <cell r="AS385">
            <v>0</v>
          </cell>
          <cell r="AT385">
            <v>247063273.53</v>
          </cell>
          <cell r="AU385">
            <v>0</v>
          </cell>
          <cell r="AW385">
            <v>43760998.600000001</v>
          </cell>
          <cell r="AX385">
            <v>-753074.03</v>
          </cell>
          <cell r="BA385">
            <v>15267004.800000001</v>
          </cell>
          <cell r="BB385">
            <v>16822564</v>
          </cell>
          <cell r="BD385">
            <v>-3649387.82</v>
          </cell>
          <cell r="BF385">
            <v>-3602691.12</v>
          </cell>
          <cell r="BL385">
            <v>-2166393.91</v>
          </cell>
          <cell r="BZ385">
            <v>28377296.440000001</v>
          </cell>
          <cell r="CA385">
            <v>-26417580.170000002</v>
          </cell>
          <cell r="CB385">
            <v>0</v>
          </cell>
          <cell r="CD385">
            <v>10409397.390000001</v>
          </cell>
          <cell r="CF385">
            <v>0</v>
          </cell>
          <cell r="CG385">
            <v>0</v>
          </cell>
          <cell r="CH385">
            <v>0</v>
          </cell>
          <cell r="CI385">
            <v>862219.27</v>
          </cell>
          <cell r="CJ385">
            <v>192448609.78</v>
          </cell>
          <cell r="CK385">
            <v>862219.27</v>
          </cell>
          <cell r="CL385">
            <v>862219.27</v>
          </cell>
        </row>
        <row r="386">
          <cell r="B386" t="str">
            <v>IDC01</v>
          </cell>
          <cell r="C386">
            <v>83030.25</v>
          </cell>
          <cell r="E386">
            <v>-65.81</v>
          </cell>
          <cell r="F386">
            <v>2012568</v>
          </cell>
          <cell r="G386">
            <v>59628.41</v>
          </cell>
          <cell r="M386">
            <v>16096097.83</v>
          </cell>
          <cell r="O386">
            <v>9709990.4900000002</v>
          </cell>
          <cell r="P386">
            <v>-3936212.77</v>
          </cell>
          <cell r="Q386">
            <v>-548750.19999999995</v>
          </cell>
          <cell r="S386">
            <v>2988318.13</v>
          </cell>
          <cell r="V386">
            <v>18874819.91</v>
          </cell>
          <cell r="W386">
            <v>2634920.7999999998</v>
          </cell>
          <cell r="X386">
            <v>85319585.219999999</v>
          </cell>
          <cell r="Z386">
            <v>3630846.91</v>
          </cell>
          <cell r="AC386">
            <v>-1312279.1000000001</v>
          </cell>
          <cell r="AD386">
            <v>179426827.50999999</v>
          </cell>
          <cell r="AE386">
            <v>745833.92</v>
          </cell>
          <cell r="AF386">
            <v>-110780969.87</v>
          </cell>
          <cell r="AG386">
            <v>131235.66</v>
          </cell>
          <cell r="AH386">
            <v>-4678939</v>
          </cell>
          <cell r="AI386">
            <v>1097500.3700000001</v>
          </cell>
          <cell r="AK386">
            <v>116211524.31999999</v>
          </cell>
          <cell r="AM386">
            <v>787052.82</v>
          </cell>
          <cell r="AN386">
            <v>243774.68</v>
          </cell>
          <cell r="AO386">
            <v>208536.7</v>
          </cell>
          <cell r="AP386">
            <v>44033303.700000003</v>
          </cell>
          <cell r="AQ386">
            <v>13076626.529999999</v>
          </cell>
          <cell r="AS386">
            <v>119117535.36</v>
          </cell>
          <cell r="AT386">
            <v>9197192.9299999997</v>
          </cell>
          <cell r="AU386">
            <v>0</v>
          </cell>
          <cell r="AV386">
            <v>-6142093.4900000002</v>
          </cell>
          <cell r="AW386">
            <v>262190.33</v>
          </cell>
          <cell r="AX386">
            <v>-13369787.98</v>
          </cell>
          <cell r="BA386">
            <v>99588947.189999998</v>
          </cell>
          <cell r="BB386">
            <v>-25484.560000000001</v>
          </cell>
          <cell r="BD386">
            <v>0</v>
          </cell>
          <cell r="BF386">
            <v>0</v>
          </cell>
          <cell r="BJ386">
            <v>-0.08</v>
          </cell>
          <cell r="BK386">
            <v>-0.08</v>
          </cell>
          <cell r="BZ386">
            <v>-1312279.1000000001</v>
          </cell>
          <cell r="CA386">
            <v>397740259.82999992</v>
          </cell>
          <cell r="CB386">
            <v>-156313480.19999999</v>
          </cell>
          <cell r="CD386">
            <v>44033303.700000003</v>
          </cell>
          <cell r="CF386">
            <v>-156313480.19999999</v>
          </cell>
          <cell r="CG386">
            <v>0</v>
          </cell>
          <cell r="CH386">
            <v>0</v>
          </cell>
          <cell r="CI386">
            <v>225480035.89999998</v>
          </cell>
          <cell r="CJ386">
            <v>13076626.529999999</v>
          </cell>
          <cell r="CK386">
            <v>225480035.90000001</v>
          </cell>
          <cell r="CL386">
            <v>225480035.90000001</v>
          </cell>
        </row>
        <row r="387">
          <cell r="B387" t="str">
            <v>IDC02</v>
          </cell>
          <cell r="G387">
            <v>-372535.28</v>
          </cell>
          <cell r="J387">
            <v>1216443.28</v>
          </cell>
          <cell r="L387">
            <v>-18638647</v>
          </cell>
          <cell r="O387">
            <v>276888.81</v>
          </cell>
          <cell r="P387">
            <v>-115913162</v>
          </cell>
          <cell r="Q387">
            <v>-109855528.03</v>
          </cell>
          <cell r="S387">
            <v>10857797.779999999</v>
          </cell>
          <cell r="V387">
            <v>575463.18999999994</v>
          </cell>
          <cell r="W387">
            <v>59583.33</v>
          </cell>
          <cell r="X387">
            <v>57050862.109999999</v>
          </cell>
          <cell r="Z387">
            <v>79182291.040000007</v>
          </cell>
          <cell r="AB387">
            <v>88298364.599999994</v>
          </cell>
          <cell r="AC387">
            <v>-21631674.600000001</v>
          </cell>
          <cell r="AD387">
            <v>7352216.1600000001</v>
          </cell>
          <cell r="AE387">
            <v>37291.67</v>
          </cell>
          <cell r="AF387">
            <v>-86736895.590000004</v>
          </cell>
          <cell r="AG387">
            <v>-3265633.73</v>
          </cell>
          <cell r="AH387">
            <v>199659178.66</v>
          </cell>
          <cell r="AI387">
            <v>70068407.879999995</v>
          </cell>
          <cell r="AK387">
            <v>147440905.78</v>
          </cell>
          <cell r="AM387">
            <v>153184507.53999999</v>
          </cell>
          <cell r="AN387">
            <v>385964777.26999998</v>
          </cell>
          <cell r="AQ387">
            <v>15185435.41</v>
          </cell>
          <cell r="AR387">
            <v>50821318.810000002</v>
          </cell>
          <cell r="AS387">
            <v>0</v>
          </cell>
          <cell r="AV387">
            <v>-10491435.48</v>
          </cell>
          <cell r="AW387">
            <v>19751929.359999999</v>
          </cell>
          <cell r="AX387">
            <v>-792655.08</v>
          </cell>
          <cell r="BA387">
            <v>28598026.079999998</v>
          </cell>
          <cell r="BB387">
            <v>390577232.5</v>
          </cell>
          <cell r="BC387">
            <v>-236939</v>
          </cell>
          <cell r="BD387">
            <v>-5130209.58</v>
          </cell>
          <cell r="BF387">
            <v>185217.04</v>
          </cell>
          <cell r="BG387">
            <v>1597972.53</v>
          </cell>
          <cell r="BH387">
            <v>457183.2</v>
          </cell>
          <cell r="BI387">
            <v>70191.600000000006</v>
          </cell>
          <cell r="BJ387">
            <v>6556839.8300000001</v>
          </cell>
          <cell r="BR387">
            <v>-66666690</v>
          </cell>
          <cell r="BZ387">
            <v>-7.4505805969238281E-9</v>
          </cell>
          <cell r="CA387">
            <v>-390676.29</v>
          </cell>
          <cell r="CB387">
            <v>-5952361.620000001</v>
          </cell>
          <cell r="CD387">
            <v>8204568.1600000001</v>
          </cell>
          <cell r="CF387">
            <v>2602437.9</v>
          </cell>
          <cell r="CG387">
            <v>0</v>
          </cell>
          <cell r="CH387">
            <v>0</v>
          </cell>
          <cell r="CI387">
            <v>217509313.66</v>
          </cell>
          <cell r="CJ387">
            <v>265665932.88</v>
          </cell>
          <cell r="CK387">
            <v>217509313.66</v>
          </cell>
          <cell r="CL387">
            <v>217509313.66</v>
          </cell>
        </row>
        <row r="388">
          <cell r="B388" t="str">
            <v>IDC04</v>
          </cell>
          <cell r="C388">
            <v>-15905307.960000001</v>
          </cell>
          <cell r="E388">
            <v>-2752340.81</v>
          </cell>
          <cell r="F388">
            <v>-1379315.36</v>
          </cell>
          <cell r="G388">
            <v>-29119.040000000001</v>
          </cell>
          <cell r="I388">
            <v>-10379.74</v>
          </cell>
          <cell r="J388">
            <v>-5834787</v>
          </cell>
          <cell r="L388">
            <v>-31989965.620000001</v>
          </cell>
          <cell r="N388">
            <v>-15737.01</v>
          </cell>
          <cell r="O388">
            <v>-12175718.369999999</v>
          </cell>
          <cell r="P388">
            <v>8066.64</v>
          </cell>
          <cell r="Q388">
            <v>22209085.969999999</v>
          </cell>
          <cell r="S388">
            <v>31474.03</v>
          </cell>
          <cell r="V388">
            <v>-6428608.5800000001</v>
          </cell>
          <cell r="W388">
            <v>-5003.93</v>
          </cell>
          <cell r="X388">
            <v>8380053.0499999998</v>
          </cell>
          <cell r="Y388">
            <v>-287.10000000000002</v>
          </cell>
          <cell r="AC388">
            <v>-102138883.23999999</v>
          </cell>
          <cell r="AD388">
            <v>-25.08</v>
          </cell>
          <cell r="AE388">
            <v>40266666.640000001</v>
          </cell>
          <cell r="AF388">
            <v>209175.9</v>
          </cell>
          <cell r="AG388">
            <v>1673151362.8099999</v>
          </cell>
          <cell r="AH388">
            <v>162370676.16999999</v>
          </cell>
          <cell r="AI388">
            <v>12208215.42</v>
          </cell>
          <cell r="AJ388">
            <v>-6973.21</v>
          </cell>
          <cell r="AK388">
            <v>34090802.75</v>
          </cell>
          <cell r="AM388">
            <v>221107.9</v>
          </cell>
          <cell r="AO388">
            <v>0</v>
          </cell>
          <cell r="AP388">
            <v>-120645.74</v>
          </cell>
          <cell r="AQ388">
            <v>23755812.84</v>
          </cell>
          <cell r="AR388">
            <v>60198364.939999998</v>
          </cell>
          <cell r="AS388">
            <v>-30516850.34</v>
          </cell>
          <cell r="AT388">
            <v>-20909467.280000001</v>
          </cell>
          <cell r="AU388">
            <v>-3726322.21</v>
          </cell>
          <cell r="AV388">
            <v>2224.0100000000002</v>
          </cell>
          <cell r="AW388">
            <v>0</v>
          </cell>
          <cell r="AX388">
            <v>-13369787.98</v>
          </cell>
          <cell r="AY388">
            <v>-8183.67</v>
          </cell>
          <cell r="AZ388">
            <v>-358.96</v>
          </cell>
          <cell r="BA388">
            <v>99588947.189999998</v>
          </cell>
          <cell r="BB388">
            <v>-45051354.780000001</v>
          </cell>
          <cell r="BF388">
            <v>5548064.7800000003</v>
          </cell>
          <cell r="BH388">
            <v>-332369.31</v>
          </cell>
          <cell r="BI388">
            <v>-18489.39</v>
          </cell>
          <cell r="BJ388">
            <v>-47284.51</v>
          </cell>
          <cell r="BM388">
            <v>29074.68</v>
          </cell>
          <cell r="BO388">
            <v>-2880418.8</v>
          </cell>
          <cell r="BZ388">
            <v>-187979081.30999994</v>
          </cell>
          <cell r="CA388">
            <v>-440620.57</v>
          </cell>
          <cell r="CB388">
            <v>-29579920.039999999</v>
          </cell>
          <cell r="CD388">
            <v>17137813.640000001</v>
          </cell>
          <cell r="CF388">
            <v>2406982.8699999996</v>
          </cell>
          <cell r="CG388">
            <v>2406982.8699999996</v>
          </cell>
          <cell r="CH388">
            <v>-5003.93</v>
          </cell>
          <cell r="CI388">
            <v>46299018.170000002</v>
          </cell>
          <cell r="CJ388">
            <v>246324853.94999999</v>
          </cell>
          <cell r="CK388">
            <v>46299018.170000002</v>
          </cell>
          <cell r="CL388">
            <v>46299018.170000002</v>
          </cell>
        </row>
        <row r="389">
          <cell r="B389" t="str">
            <v>IDC05</v>
          </cell>
          <cell r="C389">
            <v>61684.59</v>
          </cell>
          <cell r="E389">
            <v>-99.92</v>
          </cell>
          <cell r="F389">
            <v>2012568</v>
          </cell>
          <cell r="L389">
            <v>-27797868</v>
          </cell>
          <cell r="N389">
            <v>-2138.0500000000002</v>
          </cell>
          <cell r="O389">
            <v>10156496.85</v>
          </cell>
          <cell r="P389">
            <v>1353496</v>
          </cell>
          <cell r="Q389">
            <v>-25514872.829999998</v>
          </cell>
          <cell r="S389">
            <v>4276.09</v>
          </cell>
          <cell r="V389">
            <v>19641947.789999999</v>
          </cell>
          <cell r="W389">
            <v>5407216</v>
          </cell>
          <cell r="X389">
            <v>39046438.950000003</v>
          </cell>
          <cell r="Y389">
            <v>496.23</v>
          </cell>
          <cell r="AC389">
            <v>25799106.949999999</v>
          </cell>
          <cell r="AD389">
            <v>191260757.59</v>
          </cell>
          <cell r="AE389">
            <v>704463.43</v>
          </cell>
          <cell r="AF389">
            <v>11271978.91</v>
          </cell>
          <cell r="AG389">
            <v>0</v>
          </cell>
          <cell r="AH389">
            <v>108454490.56999999</v>
          </cell>
          <cell r="AI389">
            <v>35396666.549999997</v>
          </cell>
          <cell r="AK389">
            <v>38583848.920000002</v>
          </cell>
          <cell r="AO389">
            <v>208535.94</v>
          </cell>
          <cell r="AP389">
            <v>345886.55</v>
          </cell>
          <cell r="AQ389">
            <v>23223687.149999999</v>
          </cell>
          <cell r="AR389">
            <v>66011728.590000004</v>
          </cell>
          <cell r="AS389">
            <v>4374149.13</v>
          </cell>
          <cell r="AT389">
            <v>31887567.190000001</v>
          </cell>
          <cell r="AU389">
            <v>175058935.47</v>
          </cell>
          <cell r="AV389">
            <v>-62115.79</v>
          </cell>
          <cell r="AW389">
            <v>-6142093.4900000002</v>
          </cell>
          <cell r="AX389">
            <v>0</v>
          </cell>
          <cell r="AY389">
            <v>0</v>
          </cell>
          <cell r="AZ389">
            <v>-141.94</v>
          </cell>
          <cell r="BA389">
            <v>-115768606.95999999</v>
          </cell>
          <cell r="BB389">
            <v>0</v>
          </cell>
          <cell r="BC389">
            <v>-25484.15</v>
          </cell>
          <cell r="BD389">
            <v>-5808552.9100000001</v>
          </cell>
          <cell r="BF389">
            <v>-5463423.9299999997</v>
          </cell>
          <cell r="BH389">
            <v>1785842.34</v>
          </cell>
          <cell r="BI389">
            <v>1762566.51</v>
          </cell>
          <cell r="BJ389">
            <v>36820.94</v>
          </cell>
          <cell r="BL389">
            <v>-2.72</v>
          </cell>
          <cell r="BZ389">
            <v>29533731.880000003</v>
          </cell>
          <cell r="CA389">
            <v>-1866396.6</v>
          </cell>
          <cell r="CB389">
            <v>388688509.89999998</v>
          </cell>
          <cell r="CD389">
            <v>-6845019.1699999999</v>
          </cell>
          <cell r="CF389">
            <v>356841399.46000004</v>
          </cell>
          <cell r="CG389">
            <v>362983492.95000005</v>
          </cell>
          <cell r="CH389">
            <v>19641947.789999999</v>
          </cell>
          <cell r="CI389">
            <v>73980517.539999992</v>
          </cell>
          <cell r="CJ389">
            <v>197689906.31</v>
          </cell>
          <cell r="CK389">
            <v>85252494.379999995</v>
          </cell>
          <cell r="CL389">
            <v>85252494.379999995</v>
          </cell>
        </row>
        <row r="390">
          <cell r="B390" t="str">
            <v>IDC12</v>
          </cell>
          <cell r="C390">
            <v>-13789940.32</v>
          </cell>
          <cell r="E390">
            <v>40515.17</v>
          </cell>
          <cell r="F390">
            <v>-1491333.97</v>
          </cell>
          <cell r="G390">
            <v>1008</v>
          </cell>
          <cell r="K390">
            <v>8162330.1299999999</v>
          </cell>
          <cell r="L390">
            <v>20136128</v>
          </cell>
          <cell r="O390">
            <v>-303104.53000000003</v>
          </cell>
          <cell r="P390">
            <v>36395.760000000002</v>
          </cell>
          <cell r="Q390">
            <v>6936993.9500000002</v>
          </cell>
          <cell r="V390">
            <v>-681985.19</v>
          </cell>
          <cell r="W390">
            <v>6778.68</v>
          </cell>
          <cell r="X390">
            <v>13873987.92</v>
          </cell>
          <cell r="AC390">
            <v>-6592523.5099999998</v>
          </cell>
          <cell r="AD390">
            <v>-106959.45</v>
          </cell>
          <cell r="AE390">
            <v>323164.78999999998</v>
          </cell>
          <cell r="AF390">
            <v>117928897.34</v>
          </cell>
          <cell r="AG390">
            <v>-9934800.4499999993</v>
          </cell>
          <cell r="AH390">
            <v>174914427.66999999</v>
          </cell>
          <cell r="AI390">
            <v>76334808</v>
          </cell>
          <cell r="AK390">
            <v>3391341.05</v>
          </cell>
          <cell r="AM390">
            <v>252941.84</v>
          </cell>
          <cell r="AQ390">
            <v>2610628.2799999998</v>
          </cell>
          <cell r="AR390">
            <v>92616803.549999997</v>
          </cell>
          <cell r="AS390">
            <v>0</v>
          </cell>
          <cell r="AU390">
            <v>0</v>
          </cell>
          <cell r="AV390">
            <v>8228.52</v>
          </cell>
          <cell r="AW390">
            <v>0</v>
          </cell>
          <cell r="AX390">
            <v>-3379575.48</v>
          </cell>
          <cell r="BA390">
            <v>819.72</v>
          </cell>
          <cell r="BB390">
            <v>1433172</v>
          </cell>
          <cell r="BF390">
            <v>6718313.2400000002</v>
          </cell>
          <cell r="BM390">
            <v>29179.86</v>
          </cell>
          <cell r="BO390">
            <v>-4844027.34</v>
          </cell>
          <cell r="BZ390">
            <v>-7577613.2299999995</v>
          </cell>
          <cell r="CA390">
            <v>-404726.08</v>
          </cell>
          <cell r="CB390">
            <v>-479494.73</v>
          </cell>
          <cell r="CD390">
            <v>8683881.0700000003</v>
          </cell>
          <cell r="CF390">
            <v>-106959.45</v>
          </cell>
          <cell r="CG390">
            <v>-106959.45</v>
          </cell>
          <cell r="CH390">
            <v>0</v>
          </cell>
          <cell r="CI390">
            <v>76334808</v>
          </cell>
          <cell r="CJ390">
            <v>267531231.21999997</v>
          </cell>
          <cell r="CK390">
            <v>76334808</v>
          </cell>
          <cell r="CL390">
            <v>76334808</v>
          </cell>
        </row>
        <row r="391">
          <cell r="B391" t="str">
            <v>IDC13</v>
          </cell>
          <cell r="C391">
            <v>-1018634.39</v>
          </cell>
          <cell r="E391">
            <v>129464.31</v>
          </cell>
          <cell r="F391">
            <v>0</v>
          </cell>
          <cell r="L391">
            <v>-27797868</v>
          </cell>
          <cell r="O391">
            <v>452715.46</v>
          </cell>
          <cell r="P391">
            <v>0</v>
          </cell>
          <cell r="Q391">
            <v>-35572.910000000003</v>
          </cell>
          <cell r="R391">
            <v>40033597.5</v>
          </cell>
          <cell r="S391">
            <v>237356.28</v>
          </cell>
          <cell r="V391">
            <v>1515926.02</v>
          </cell>
          <cell r="W391">
            <v>0</v>
          </cell>
          <cell r="X391">
            <v>16433898.140000001</v>
          </cell>
          <cell r="Y391">
            <v>202725765</v>
          </cell>
          <cell r="AC391">
            <v>11405851.359999999</v>
          </cell>
          <cell r="AD391">
            <v>0</v>
          </cell>
          <cell r="AE391">
            <v>10583178.41</v>
          </cell>
          <cell r="AF391">
            <v>139921317.56999999</v>
          </cell>
          <cell r="AG391">
            <v>-242759362.5</v>
          </cell>
          <cell r="AH391">
            <v>-350179.82</v>
          </cell>
          <cell r="AI391">
            <v>1548977.85</v>
          </cell>
          <cell r="AK391">
            <v>40950471.43</v>
          </cell>
          <cell r="AP391">
            <v>-123188</v>
          </cell>
          <cell r="AQ391">
            <v>3456025.77</v>
          </cell>
          <cell r="AR391">
            <v>11368337.460000001</v>
          </cell>
          <cell r="AS391">
            <v>27436626.960000001</v>
          </cell>
          <cell r="AT391">
            <v>32210484.550000001</v>
          </cell>
          <cell r="AU391">
            <v>1976004.51</v>
          </cell>
          <cell r="AV391">
            <v>2115683.69</v>
          </cell>
          <cell r="AW391">
            <v>-156752983.56</v>
          </cell>
          <cell r="AX391">
            <v>0</v>
          </cell>
          <cell r="BA391">
            <v>-115768606.95999999</v>
          </cell>
          <cell r="BB391">
            <v>2183637</v>
          </cell>
          <cell r="BL391">
            <v>194840.22</v>
          </cell>
          <cell r="BZ391">
            <v>13374492.84</v>
          </cell>
          <cell r="CA391">
            <v>-2770851.29</v>
          </cell>
          <cell r="CB391">
            <v>-1362537.9</v>
          </cell>
          <cell r="CD391">
            <v>194840.22</v>
          </cell>
          <cell r="CF391">
            <v>-473367.82</v>
          </cell>
          <cell r="CG391">
            <v>-473367.82</v>
          </cell>
          <cell r="CH391">
            <v>0</v>
          </cell>
          <cell r="CI391">
            <v>40950471.43</v>
          </cell>
          <cell r="CJ391">
            <v>0</v>
          </cell>
          <cell r="CK391">
            <v>40950471.43</v>
          </cell>
          <cell r="CL391">
            <v>40950471.43</v>
          </cell>
        </row>
        <row r="392">
          <cell r="B392" t="str">
            <v>IDC27</v>
          </cell>
          <cell r="C392">
            <v>-13789940.32</v>
          </cell>
          <cell r="E392">
            <v>40515.17</v>
          </cell>
          <cell r="F392">
            <v>0</v>
          </cell>
          <cell r="G392">
            <v>1008</v>
          </cell>
          <cell r="J392">
            <v>1216443.28</v>
          </cell>
          <cell r="L392">
            <v>-20161594</v>
          </cell>
          <cell r="M392">
            <v>46421768.840000004</v>
          </cell>
          <cell r="O392">
            <v>-6000</v>
          </cell>
          <cell r="Q392">
            <v>19070651.48</v>
          </cell>
          <cell r="U392">
            <v>12000</v>
          </cell>
          <cell r="V392">
            <v>-52854.6</v>
          </cell>
          <cell r="X392">
            <v>64218686.380000003</v>
          </cell>
          <cell r="AB392">
            <v>-154384921</v>
          </cell>
          <cell r="AD392">
            <v>-374089.22</v>
          </cell>
          <cell r="AF392">
            <v>-83289337.859999999</v>
          </cell>
          <cell r="AH392">
            <v>3533567.34</v>
          </cell>
          <cell r="AI392">
            <v>0</v>
          </cell>
          <cell r="AK392">
            <v>0</v>
          </cell>
          <cell r="AQ392">
            <v>6928754.2300000004</v>
          </cell>
          <cell r="AR392">
            <v>3098280.05</v>
          </cell>
          <cell r="AU392">
            <v>5712623.3399999999</v>
          </cell>
          <cell r="AV392">
            <v>258365.24</v>
          </cell>
          <cell r="AW392">
            <v>9960360.8499999996</v>
          </cell>
          <cell r="AX392">
            <v>-8126865.6399999997</v>
          </cell>
          <cell r="AZ392">
            <v>0</v>
          </cell>
          <cell r="BA392">
            <v>819.72</v>
          </cell>
          <cell r="BB392">
            <v>596300.5</v>
          </cell>
          <cell r="BF392">
            <v>185217.04</v>
          </cell>
          <cell r="BG392">
            <v>1597972.53</v>
          </cell>
          <cell r="BH392">
            <v>457183.2</v>
          </cell>
          <cell r="BI392">
            <v>70191.600000000006</v>
          </cell>
          <cell r="BJ392">
            <v>1739290.68</v>
          </cell>
          <cell r="BZ392">
            <v>-154384921</v>
          </cell>
          <cell r="CA392">
            <v>-109215.17</v>
          </cell>
          <cell r="CB392">
            <v>-2013370.4</v>
          </cell>
          <cell r="CC392">
            <v>0</v>
          </cell>
          <cell r="CD392">
            <v>1129052.9099999999</v>
          </cell>
          <cell r="CF392">
            <v>-548478.37000000011</v>
          </cell>
          <cell r="CG392">
            <v>-548478.37000000011</v>
          </cell>
          <cell r="CH392">
            <v>-52854.6</v>
          </cell>
          <cell r="CI392">
            <v>0</v>
          </cell>
          <cell r="CJ392">
            <v>59982370.460000008</v>
          </cell>
          <cell r="CK392">
            <v>-83289337.859999999</v>
          </cell>
          <cell r="CL392">
            <v>-83289337.859999999</v>
          </cell>
        </row>
        <row r="393">
          <cell r="B393" t="str">
            <v>IDC28</v>
          </cell>
          <cell r="C393">
            <v>-5285570.28</v>
          </cell>
          <cell r="E393">
            <v>-1597267.87</v>
          </cell>
          <cell r="F393">
            <v>2214105.58</v>
          </cell>
          <cell r="G393">
            <v>8607</v>
          </cell>
          <cell r="J393">
            <v>178814</v>
          </cell>
          <cell r="K393">
            <v>-3887002.98</v>
          </cell>
          <cell r="L393">
            <v>-34527166.359999999</v>
          </cell>
          <cell r="N393">
            <v>-15737.01</v>
          </cell>
          <cell r="O393">
            <v>-150341.99</v>
          </cell>
          <cell r="P393">
            <v>8066.64</v>
          </cell>
          <cell r="Q393">
            <v>22469122.32</v>
          </cell>
          <cell r="S393">
            <v>31474.03</v>
          </cell>
          <cell r="U393">
            <v>300683.96999999997</v>
          </cell>
          <cell r="V393">
            <v>-127928.96000000001</v>
          </cell>
          <cell r="W393">
            <v>-5003.93</v>
          </cell>
          <cell r="X393">
            <v>46707582.539999999</v>
          </cell>
          <cell r="AC393">
            <v>482673413</v>
          </cell>
          <cell r="AD393">
            <v>-141387.10999999999</v>
          </cell>
          <cell r="AE393">
            <v>76285.06</v>
          </cell>
          <cell r="AF393">
            <v>-69176704.859999999</v>
          </cell>
          <cell r="AG393">
            <v>264441.55</v>
          </cell>
          <cell r="AH393">
            <v>3503444.51</v>
          </cell>
          <cell r="AI393">
            <v>2094446.75</v>
          </cell>
          <cell r="AJ393">
            <v>-6973.21</v>
          </cell>
          <cell r="AK393">
            <v>1573094.86</v>
          </cell>
          <cell r="AM393">
            <v>305785.88</v>
          </cell>
          <cell r="AN393">
            <v>330027.89</v>
          </cell>
          <cell r="AQ393">
            <v>0</v>
          </cell>
          <cell r="AR393">
            <v>0</v>
          </cell>
          <cell r="AT393">
            <v>-3708090.98</v>
          </cell>
          <cell r="AV393">
            <v>4708.55</v>
          </cell>
          <cell r="AW393">
            <v>8481.65</v>
          </cell>
          <cell r="AX393">
            <v>0</v>
          </cell>
          <cell r="AY393">
            <v>1233246.5</v>
          </cell>
          <cell r="AZ393">
            <v>1273200.57</v>
          </cell>
          <cell r="BA393">
            <v>-66653439.840000004</v>
          </cell>
          <cell r="BB393">
            <v>2183637</v>
          </cell>
          <cell r="BF393">
            <v>7071501.2000000002</v>
          </cell>
          <cell r="BG393">
            <v>7293684.9800000004</v>
          </cell>
          <cell r="BM393">
            <v>61075.97</v>
          </cell>
          <cell r="BN393">
            <v>85624.73</v>
          </cell>
          <cell r="BO393">
            <v>-2542764.96</v>
          </cell>
          <cell r="BP393">
            <v>-1225319.05</v>
          </cell>
          <cell r="BZ393">
            <v>742610319.98000002</v>
          </cell>
          <cell r="CA393">
            <v>178814</v>
          </cell>
          <cell r="CB393">
            <v>-4079252.01</v>
          </cell>
          <cell r="CD393">
            <v>637.00999999977648</v>
          </cell>
          <cell r="CF393">
            <v>-7557569.0700000003</v>
          </cell>
          <cell r="CG393">
            <v>-7557569.0700000003</v>
          </cell>
          <cell r="CH393">
            <v>-127928.96000000001</v>
          </cell>
          <cell r="CI393">
            <v>0</v>
          </cell>
          <cell r="CJ393">
            <v>3503444.51</v>
          </cell>
          <cell r="CK393">
            <v>-69176704.859999999</v>
          </cell>
          <cell r="CL393">
            <v>-69176704.859999999</v>
          </cell>
        </row>
        <row r="394">
          <cell r="B394" t="str">
            <v>IDC29</v>
          </cell>
          <cell r="C394">
            <v>30510000</v>
          </cell>
          <cell r="E394">
            <v>3361000</v>
          </cell>
          <cell r="F394">
            <v>229807701.63999999</v>
          </cell>
          <cell r="G394">
            <v>0</v>
          </cell>
          <cell r="I394">
            <v>62769</v>
          </cell>
          <cell r="J394">
            <v>31527</v>
          </cell>
          <cell r="K394">
            <v>-4901490</v>
          </cell>
          <cell r="L394">
            <v>0</v>
          </cell>
          <cell r="N394">
            <v>-74868.14</v>
          </cell>
          <cell r="O394">
            <v>0</v>
          </cell>
          <cell r="Q394">
            <v>345807.08</v>
          </cell>
          <cell r="R394">
            <v>8171245.1200000001</v>
          </cell>
          <cell r="U394">
            <v>12000</v>
          </cell>
          <cell r="V394">
            <v>26167211.460000001</v>
          </cell>
          <cell r="W394">
            <v>763521.79</v>
          </cell>
          <cell r="X394">
            <v>1302297</v>
          </cell>
          <cell r="Y394">
            <v>0</v>
          </cell>
          <cell r="Z394">
            <v>141971.4</v>
          </cell>
          <cell r="AC394">
            <v>151785856.43000001</v>
          </cell>
          <cell r="AD394">
            <v>-42117750.979999997</v>
          </cell>
          <cell r="AE394">
            <v>706612.22</v>
          </cell>
          <cell r="AF394">
            <v>5073314.87</v>
          </cell>
          <cell r="AG394">
            <v>162851.41</v>
          </cell>
          <cell r="AH394">
            <v>199659178.66</v>
          </cell>
          <cell r="AI394">
            <v>-4693482.5</v>
          </cell>
          <cell r="AJ394">
            <v>134545414.41</v>
          </cell>
          <cell r="AK394">
            <v>3599912.46</v>
          </cell>
          <cell r="AL394">
            <v>146293053.41999999</v>
          </cell>
          <cell r="AN394">
            <v>1884568.89</v>
          </cell>
          <cell r="AO394">
            <v>214740.66</v>
          </cell>
          <cell r="AP394">
            <v>845617.96</v>
          </cell>
          <cell r="AQ394">
            <v>15185435.41</v>
          </cell>
          <cell r="AR394">
            <v>50821318.810000002</v>
          </cell>
          <cell r="AU394">
            <v>36623811.200000003</v>
          </cell>
          <cell r="AV394">
            <v>0</v>
          </cell>
          <cell r="AW394">
            <v>2401265.5</v>
          </cell>
          <cell r="AX394">
            <v>-4258163.68</v>
          </cell>
          <cell r="AY394">
            <v>2130921</v>
          </cell>
          <cell r="AZ394">
            <v>37528</v>
          </cell>
          <cell r="BA394">
            <v>86154801.290000007</v>
          </cell>
          <cell r="BB394">
            <v>0</v>
          </cell>
          <cell r="BC394">
            <v>-25484.66</v>
          </cell>
          <cell r="BD394">
            <v>3938305.12</v>
          </cell>
          <cell r="BE394">
            <v>959792.25</v>
          </cell>
          <cell r="BF394">
            <v>-280991.63</v>
          </cell>
          <cell r="BG394">
            <v>-1165204.8899999999</v>
          </cell>
          <cell r="BH394">
            <v>83553.69</v>
          </cell>
          <cell r="BJ394">
            <v>369958.6</v>
          </cell>
          <cell r="BL394">
            <v>4901490</v>
          </cell>
          <cell r="BM394">
            <v>334548.46999999997</v>
          </cell>
          <cell r="BN394">
            <v>1284703.6599999999</v>
          </cell>
          <cell r="BZ394">
            <v>269215677.45000005</v>
          </cell>
          <cell r="CA394">
            <v>174887749.78000003</v>
          </cell>
          <cell r="CB394">
            <v>-3092674.2799999937</v>
          </cell>
          <cell r="CC394">
            <v>0</v>
          </cell>
          <cell r="CD394">
            <v>0</v>
          </cell>
          <cell r="CF394">
            <v>-3092674.2799999937</v>
          </cell>
          <cell r="CG394">
            <v>-5493939.7799999937</v>
          </cell>
          <cell r="CH394">
            <v>0</v>
          </cell>
          <cell r="CI394">
            <v>81896637.610000014</v>
          </cell>
          <cell r="CJ394">
            <v>280838467.82999998</v>
          </cell>
          <cell r="CK394">
            <v>81896637.609999999</v>
          </cell>
          <cell r="CL394">
            <v>-4258163.6800000072</v>
          </cell>
        </row>
        <row r="395">
          <cell r="B395" t="str">
            <v>IDC45</v>
          </cell>
          <cell r="C395">
            <v>0</v>
          </cell>
          <cell r="E395">
            <v>0</v>
          </cell>
          <cell r="F395">
            <v>0</v>
          </cell>
          <cell r="G395">
            <v>8607</v>
          </cell>
          <cell r="L395">
            <v>-223777702.75999999</v>
          </cell>
          <cell r="O395">
            <v>26250000</v>
          </cell>
          <cell r="Q395">
            <v>0</v>
          </cell>
          <cell r="V395">
            <v>47500000</v>
          </cell>
          <cell r="X395">
            <v>0</v>
          </cell>
          <cell r="AC395">
            <v>197845054.44999999</v>
          </cell>
          <cell r="AD395">
            <v>-473402.9</v>
          </cell>
          <cell r="AE395">
            <v>1039451.03</v>
          </cell>
          <cell r="AF395">
            <v>2826984.6</v>
          </cell>
          <cell r="AH395">
            <v>162370676.16999999</v>
          </cell>
          <cell r="AI395">
            <v>2370933.25</v>
          </cell>
          <cell r="AJ395">
            <v>80274552.390000001</v>
          </cell>
          <cell r="AK395">
            <v>1752901.98</v>
          </cell>
          <cell r="AL395">
            <v>169203347.03</v>
          </cell>
          <cell r="AQ395">
            <v>72527788</v>
          </cell>
          <cell r="AR395">
            <v>60198364.939999998</v>
          </cell>
          <cell r="AT395">
            <v>6349441.1799999997</v>
          </cell>
          <cell r="AV395">
            <v>-152920.9</v>
          </cell>
          <cell r="AW395">
            <v>-190855.25</v>
          </cell>
          <cell r="AX395">
            <v>4230898.71</v>
          </cell>
          <cell r="AY395">
            <v>0</v>
          </cell>
          <cell r="AZ395">
            <v>-561008</v>
          </cell>
          <cell r="BA395">
            <v>-60494898.719999999</v>
          </cell>
          <cell r="BB395">
            <v>-758</v>
          </cell>
          <cell r="BJ395">
            <v>605006.05000000005</v>
          </cell>
          <cell r="BL395">
            <v>-0.13</v>
          </cell>
          <cell r="BR395">
            <v>3676471.88</v>
          </cell>
          <cell r="BZ395">
            <v>662490897.83000004</v>
          </cell>
          <cell r="CA395">
            <v>-7.4505805969238281E-9</v>
          </cell>
          <cell r="CB395">
            <v>-190855.25</v>
          </cell>
          <cell r="CD395">
            <v>-152920.9</v>
          </cell>
          <cell r="CF395">
            <v>-190855.25</v>
          </cell>
          <cell r="CG395">
            <v>0</v>
          </cell>
          <cell r="CH395">
            <v>0</v>
          </cell>
          <cell r="CI395">
            <v>4123835.23</v>
          </cell>
          <cell r="CJ395">
            <v>249477899.42000002</v>
          </cell>
          <cell r="CK395">
            <v>4123835.23</v>
          </cell>
          <cell r="CL395">
            <v>4123835.23</v>
          </cell>
        </row>
        <row r="396">
          <cell r="B396" t="str">
            <v>IDC55</v>
          </cell>
          <cell r="C396">
            <v>-975003.34</v>
          </cell>
          <cell r="E396">
            <v>205803.37</v>
          </cell>
          <cell r="F396">
            <v>0</v>
          </cell>
          <cell r="G396">
            <v>2407114.4</v>
          </cell>
          <cell r="J396">
            <v>31527</v>
          </cell>
          <cell r="L396">
            <v>0.26</v>
          </cell>
          <cell r="O396">
            <v>46946.62</v>
          </cell>
          <cell r="P396">
            <v>0</v>
          </cell>
          <cell r="Q396">
            <v>44375</v>
          </cell>
          <cell r="R396">
            <v>0</v>
          </cell>
          <cell r="U396">
            <v>0</v>
          </cell>
          <cell r="V396">
            <v>185722.61</v>
          </cell>
          <cell r="W396">
            <v>0</v>
          </cell>
          <cell r="X396">
            <v>91250</v>
          </cell>
          <cell r="AC396">
            <v>245582734.44999999</v>
          </cell>
          <cell r="AD396">
            <v>0</v>
          </cell>
          <cell r="AE396">
            <v>12077326.699999999</v>
          </cell>
          <cell r="AF396">
            <v>56875</v>
          </cell>
          <cell r="AG396">
            <v>0</v>
          </cell>
          <cell r="AH396">
            <v>108454490.56999999</v>
          </cell>
          <cell r="AJ396">
            <v>-9361.92</v>
          </cell>
          <cell r="AK396">
            <v>4506089.96</v>
          </cell>
          <cell r="AL396">
            <v>40740944.960000001</v>
          </cell>
          <cell r="AO396">
            <v>-7691.98</v>
          </cell>
          <cell r="AP396">
            <v>-123188</v>
          </cell>
          <cell r="AQ396">
            <v>23223687.149999999</v>
          </cell>
          <cell r="AR396">
            <v>66011728.590000004</v>
          </cell>
          <cell r="AT396">
            <v>112212388.33</v>
          </cell>
          <cell r="AX396">
            <v>-783293.43999999994</v>
          </cell>
          <cell r="BB396">
            <v>0</v>
          </cell>
          <cell r="BN396">
            <v>1642530.93</v>
          </cell>
          <cell r="BZ396">
            <v>349332471.85999995</v>
          </cell>
          <cell r="CA396">
            <v>7836348.1500000004</v>
          </cell>
          <cell r="CB396">
            <v>176752</v>
          </cell>
          <cell r="CD396">
            <v>1875200.16</v>
          </cell>
          <cell r="CF396">
            <v>0</v>
          </cell>
          <cell r="CG396">
            <v>0</v>
          </cell>
          <cell r="CH396">
            <v>0</v>
          </cell>
          <cell r="CI396">
            <v>4506089.96</v>
          </cell>
          <cell r="CJ396">
            <v>54996913.32</v>
          </cell>
          <cell r="CK396">
            <v>4506089.96</v>
          </cell>
          <cell r="CL396">
            <v>4506089.96</v>
          </cell>
        </row>
        <row r="397">
          <cell r="B397" t="str">
            <v>IDD01</v>
          </cell>
          <cell r="C397">
            <v>39651.74</v>
          </cell>
          <cell r="E397">
            <v>297776.82</v>
          </cell>
          <cell r="G397">
            <v>908250</v>
          </cell>
          <cell r="L397">
            <v>-48144724</v>
          </cell>
          <cell r="O397">
            <v>0</v>
          </cell>
          <cell r="P397">
            <v>546988.06999999995</v>
          </cell>
          <cell r="Q397">
            <v>-20079468.219999999</v>
          </cell>
          <cell r="U397">
            <v>0</v>
          </cell>
          <cell r="V397">
            <v>0</v>
          </cell>
          <cell r="W397">
            <v>2003899.55</v>
          </cell>
          <cell r="X397">
            <v>-17896588.949999999</v>
          </cell>
          <cell r="AB397">
            <v>2576137</v>
          </cell>
          <cell r="AC397">
            <v>8896396.1600000001</v>
          </cell>
          <cell r="AD397">
            <v>194973000</v>
          </cell>
          <cell r="AE397">
            <v>0</v>
          </cell>
          <cell r="AF397">
            <v>-728825934</v>
          </cell>
          <cell r="AG397">
            <v>14039900.51</v>
          </cell>
          <cell r="AH397">
            <v>174914427.66999999</v>
          </cell>
          <cell r="AI397">
            <v>-6198128.4100000001</v>
          </cell>
          <cell r="AJ397">
            <v>35526237.939999998</v>
          </cell>
          <cell r="AL397">
            <v>48812544.060000002</v>
          </cell>
          <cell r="AR397">
            <v>92616803.549999997</v>
          </cell>
          <cell r="AS397">
            <v>-2226504.94</v>
          </cell>
          <cell r="AT397">
            <v>6624826.4900000002</v>
          </cell>
          <cell r="AU397">
            <v>6023739.3200000003</v>
          </cell>
          <cell r="AV397">
            <v>149323449.91</v>
          </cell>
          <cell r="AW397">
            <v>18980019.239999998</v>
          </cell>
          <cell r="AZ397">
            <v>0</v>
          </cell>
          <cell r="BA397">
            <v>-73706743.099999994</v>
          </cell>
          <cell r="BB397">
            <v>-758</v>
          </cell>
          <cell r="BD397">
            <v>-7312629.3600000003</v>
          </cell>
          <cell r="BF397">
            <v>959792.25</v>
          </cell>
          <cell r="BG397">
            <v>-6727269.0800000001</v>
          </cell>
          <cell r="BH397">
            <v>-1165204.8899999999</v>
          </cell>
          <cell r="BI397">
            <v>83553.69</v>
          </cell>
          <cell r="BJ397">
            <v>1716014.85</v>
          </cell>
          <cell r="BZ397">
            <v>2576137</v>
          </cell>
          <cell r="CA397">
            <v>15499994.909999996</v>
          </cell>
          <cell r="CB397">
            <v>194570149.42000002</v>
          </cell>
          <cell r="CC397">
            <v>0</v>
          </cell>
          <cell r="CD397">
            <v>6624826.4900000002</v>
          </cell>
          <cell r="CF397">
            <v>194973000</v>
          </cell>
          <cell r="CG397">
            <v>194973000</v>
          </cell>
          <cell r="CH397">
            <v>0</v>
          </cell>
          <cell r="CI397">
            <v>-888654216.26999998</v>
          </cell>
          <cell r="CJ397">
            <v>84338784.069999993</v>
          </cell>
          <cell r="CK397">
            <v>-802533435.10000002</v>
          </cell>
          <cell r="CL397">
            <v>-728826692</v>
          </cell>
        </row>
        <row r="398">
          <cell r="B398" t="str">
            <v>IDE01</v>
          </cell>
          <cell r="C398">
            <v>0</v>
          </cell>
          <cell r="E398">
            <v>205803.37</v>
          </cell>
          <cell r="F398">
            <v>0</v>
          </cell>
          <cell r="G398">
            <v>2407114.4</v>
          </cell>
          <cell r="O398">
            <v>11644000</v>
          </cell>
          <cell r="Q398">
            <v>5933019.5899999999</v>
          </cell>
          <cell r="R398">
            <v>40033597.5</v>
          </cell>
          <cell r="U398">
            <v>0</v>
          </cell>
          <cell r="V398">
            <v>26372999.989999998</v>
          </cell>
          <cell r="X398">
            <v>11866039.130000001</v>
          </cell>
          <cell r="Y398">
            <v>202725765</v>
          </cell>
          <cell r="AB398">
            <v>6817163</v>
          </cell>
          <cell r="AC398">
            <v>-149343.57</v>
          </cell>
          <cell r="AD398">
            <v>-38016999.990000002</v>
          </cell>
          <cell r="AF398">
            <v>100861332.7</v>
          </cell>
          <cell r="AG398">
            <v>-242759362.5</v>
          </cell>
          <cell r="AJ398">
            <v>93378996.459999993</v>
          </cell>
          <cell r="AL398">
            <v>27578285.780000001</v>
          </cell>
          <cell r="AT398">
            <v>-6580575.5999999996</v>
          </cell>
          <cell r="AV398">
            <v>-152920.9</v>
          </cell>
          <cell r="AW398">
            <v>0</v>
          </cell>
          <cell r="AX398">
            <v>-1595287.16</v>
          </cell>
          <cell r="BZ398">
            <v>6817163</v>
          </cell>
          <cell r="CA398">
            <v>-359330.37</v>
          </cell>
          <cell r="CB398">
            <v>-7.4505805969238281E-9</v>
          </cell>
          <cell r="CD398">
            <v>-1595287.16</v>
          </cell>
          <cell r="CF398">
            <v>-38016999.990000002</v>
          </cell>
          <cell r="CG398">
            <v>-38016999.990000002</v>
          </cell>
          <cell r="CH398">
            <v>26372999.989999998</v>
          </cell>
          <cell r="CI398">
            <v>118660391.42</v>
          </cell>
          <cell r="CJ398">
            <v>93378996.459999993</v>
          </cell>
          <cell r="CK398">
            <v>100861332.7</v>
          </cell>
          <cell r="CL398">
            <v>100861332.7</v>
          </cell>
        </row>
        <row r="399">
          <cell r="B399" t="str">
            <v>IDE04</v>
          </cell>
          <cell r="C399">
            <v>39651.74</v>
          </cell>
          <cell r="E399">
            <v>597705.59</v>
          </cell>
          <cell r="G399">
            <v>0</v>
          </cell>
          <cell r="J399">
            <v>0</v>
          </cell>
          <cell r="K399">
            <v>15827334.130000001</v>
          </cell>
          <cell r="L399">
            <v>67877249.170000002</v>
          </cell>
          <cell r="M399">
            <v>46421768.840000004</v>
          </cell>
          <cell r="O399">
            <v>14876212.16</v>
          </cell>
          <cell r="P399">
            <v>14240.58</v>
          </cell>
          <cell r="Q399">
            <v>2572549.2000000002</v>
          </cell>
          <cell r="V399">
            <v>30631272.690000001</v>
          </cell>
          <cell r="W399">
            <v>72548.45</v>
          </cell>
          <cell r="X399">
            <v>11468788.630000001</v>
          </cell>
          <cell r="Z399">
            <v>452412.48</v>
          </cell>
          <cell r="AB399">
            <v>46882094.399999999</v>
          </cell>
          <cell r="AC399">
            <v>1009314071</v>
          </cell>
          <cell r="AD399">
            <v>8374988.0800000001</v>
          </cell>
          <cell r="AE399">
            <v>5632152.8300000001</v>
          </cell>
          <cell r="AF399">
            <v>106148457.73999999</v>
          </cell>
          <cell r="AH399">
            <v>3533567.34</v>
          </cell>
          <cell r="AJ399">
            <v>2504618.42</v>
          </cell>
          <cell r="AL399">
            <v>49937941.5</v>
          </cell>
          <cell r="AN399">
            <v>469566.16</v>
          </cell>
          <cell r="AQ399">
            <v>6928754.2300000004</v>
          </cell>
          <cell r="AR399">
            <v>3098280.05</v>
          </cell>
          <cell r="AS399">
            <v>-1532912.72</v>
          </cell>
          <cell r="AU399">
            <v>45295874.740000002</v>
          </cell>
          <cell r="AW399">
            <v>2008927.63</v>
          </cell>
          <cell r="AX399">
            <v>0.01</v>
          </cell>
          <cell r="AZ399">
            <v>1273200.57</v>
          </cell>
          <cell r="BB399">
            <v>1334536.5</v>
          </cell>
          <cell r="BG399">
            <v>8740710.2300000004</v>
          </cell>
          <cell r="BN399">
            <v>88063.22</v>
          </cell>
          <cell r="BO399">
            <v>2418228.6800000002</v>
          </cell>
          <cell r="BP399">
            <v>-2306184.27</v>
          </cell>
          <cell r="BR399">
            <v>-35294130</v>
          </cell>
          <cell r="BS399">
            <v>-35294130</v>
          </cell>
          <cell r="BZ399">
            <v>1123151217.5</v>
          </cell>
          <cell r="CA399">
            <v>0</v>
          </cell>
          <cell r="CB399">
            <v>8374988.0800000001</v>
          </cell>
          <cell r="CD399">
            <v>-1532912.72</v>
          </cell>
          <cell r="CF399">
            <v>8374988.0800000001</v>
          </cell>
          <cell r="CG399">
            <v>8374988.0800000001</v>
          </cell>
          <cell r="CH399">
            <v>0</v>
          </cell>
          <cell r="CI399">
            <v>121524332.06999999</v>
          </cell>
          <cell r="CJ399">
            <v>49937941.5</v>
          </cell>
          <cell r="CK399">
            <v>107482994.23999999</v>
          </cell>
          <cell r="CL399">
            <v>107482994.23999999</v>
          </cell>
        </row>
        <row r="400">
          <cell r="B400" t="str">
            <v>IDE05</v>
          </cell>
          <cell r="C400">
            <v>-94000</v>
          </cell>
          <cell r="E400">
            <v>740000</v>
          </cell>
          <cell r="F400">
            <v>-2744237.94</v>
          </cell>
          <cell r="G400">
            <v>1441.87</v>
          </cell>
          <cell r="I400">
            <v>-11545.51</v>
          </cell>
          <cell r="J400">
            <v>-51866.74</v>
          </cell>
          <cell r="L400">
            <v>-146926915</v>
          </cell>
          <cell r="N400">
            <v>766685.13</v>
          </cell>
          <cell r="O400">
            <v>-9196338.2899999991</v>
          </cell>
          <cell r="Q400">
            <v>1861057</v>
          </cell>
          <cell r="R400">
            <v>23726183.039999999</v>
          </cell>
          <cell r="S400">
            <v>-1533370.22</v>
          </cell>
          <cell r="V400">
            <v>-22717818.600000001</v>
          </cell>
          <cell r="X400">
            <v>7434922</v>
          </cell>
          <cell r="Y400">
            <v>80342773.290000007</v>
          </cell>
          <cell r="AC400">
            <v>-13633100.85</v>
          </cell>
          <cell r="AD400">
            <v>-13759306.93</v>
          </cell>
          <cell r="AF400">
            <v>90485326.900000006</v>
          </cell>
          <cell r="AG400">
            <v>-104068956.33</v>
          </cell>
          <cell r="AH400">
            <v>3503444.51</v>
          </cell>
          <cell r="AJ400">
            <v>8929489.1300000008</v>
          </cell>
          <cell r="AL400">
            <v>10191646.640000001</v>
          </cell>
          <cell r="AO400">
            <v>0</v>
          </cell>
          <cell r="AP400">
            <v>0</v>
          </cell>
          <cell r="AR400">
            <v>17345601.710000001</v>
          </cell>
          <cell r="AS400">
            <v>-6067.39</v>
          </cell>
          <cell r="AT400">
            <v>-7455801.9900000002</v>
          </cell>
          <cell r="AU400">
            <v>-4713002.62</v>
          </cell>
          <cell r="AV400">
            <v>1837107.63</v>
          </cell>
          <cell r="AW400">
            <v>163843804.19</v>
          </cell>
          <cell r="AX400">
            <v>1449896.57</v>
          </cell>
          <cell r="AY400">
            <v>-2128468</v>
          </cell>
          <cell r="AZ400">
            <v>-13705</v>
          </cell>
          <cell r="BA400">
            <v>-14042.95</v>
          </cell>
          <cell r="BE400">
            <v>-1452275.41</v>
          </cell>
          <cell r="BH400">
            <v>-252348.47</v>
          </cell>
          <cell r="BI400">
            <v>-242788.2</v>
          </cell>
          <cell r="BJ400">
            <v>509.83</v>
          </cell>
          <cell r="BK400">
            <v>-123237.89</v>
          </cell>
          <cell r="BM400">
            <v>367713.75</v>
          </cell>
          <cell r="BZ400">
            <v>1805046.03</v>
          </cell>
          <cell r="CA400">
            <v>-89587226.940000013</v>
          </cell>
          <cell r="CB400">
            <v>16916889.189999998</v>
          </cell>
          <cell r="CD400">
            <v>-7455801.9900000002</v>
          </cell>
          <cell r="CF400">
            <v>163843804.19</v>
          </cell>
          <cell r="CG400">
            <v>0</v>
          </cell>
          <cell r="CH400">
            <v>0</v>
          </cell>
          <cell r="CI400">
            <v>90485326.900000006</v>
          </cell>
          <cell r="CJ400">
            <v>1.4901161193847656E-8</v>
          </cell>
          <cell r="CK400">
            <v>90485326.900000006</v>
          </cell>
          <cell r="CL400">
            <v>90485326.900000006</v>
          </cell>
        </row>
        <row r="401">
          <cell r="B401" t="str">
            <v>IDE07</v>
          </cell>
          <cell r="C401">
            <v>-19576094.949999999</v>
          </cell>
          <cell r="E401">
            <v>0</v>
          </cell>
          <cell r="F401">
            <v>-209986.8</v>
          </cell>
          <cell r="G401">
            <v>148941.62</v>
          </cell>
          <cell r="I401">
            <v>-171661</v>
          </cell>
          <cell r="J401">
            <v>176752</v>
          </cell>
          <cell r="K401">
            <v>19576094.949999999</v>
          </cell>
          <cell r="L401">
            <v>0</v>
          </cell>
          <cell r="N401">
            <v>-3697.04</v>
          </cell>
          <cell r="O401">
            <v>51336.11</v>
          </cell>
          <cell r="Q401">
            <v>28148.76</v>
          </cell>
          <cell r="R401">
            <v>28091875.739999998</v>
          </cell>
          <cell r="S401">
            <v>7394.08</v>
          </cell>
          <cell r="V401">
            <v>1281657.53</v>
          </cell>
          <cell r="X401">
            <v>450</v>
          </cell>
          <cell r="Y401">
            <v>58247150.399999999</v>
          </cell>
          <cell r="AB401">
            <v>41077950</v>
          </cell>
          <cell r="AC401">
            <v>141054928.05000001</v>
          </cell>
          <cell r="AD401">
            <v>-149343.57</v>
          </cell>
          <cell r="AE401">
            <v>1113836.2</v>
          </cell>
          <cell r="AF401">
            <v>416260.78</v>
          </cell>
          <cell r="AG401">
            <v>-86339026.140000001</v>
          </cell>
          <cell r="AJ401">
            <v>134545414.41</v>
          </cell>
          <cell r="AL401">
            <v>146293053.41999999</v>
          </cell>
          <cell r="AO401">
            <v>3880.06</v>
          </cell>
          <cell r="AP401">
            <v>4325.97</v>
          </cell>
          <cell r="AT401">
            <v>2316.4699999999998</v>
          </cell>
          <cell r="AU401">
            <v>2782.83</v>
          </cell>
          <cell r="AV401">
            <v>283.87</v>
          </cell>
          <cell r="AW401">
            <v>1041589.02</v>
          </cell>
          <cell r="AX401">
            <v>-90378.4</v>
          </cell>
          <cell r="AY401">
            <v>819907.99</v>
          </cell>
          <cell r="AZ401">
            <v>557732</v>
          </cell>
          <cell r="BB401">
            <v>5145.1000000000004</v>
          </cell>
          <cell r="BG401">
            <v>-121291.61</v>
          </cell>
          <cell r="BH401">
            <v>-2292.4299999999998</v>
          </cell>
          <cell r="BI401">
            <v>1.1599999999999999</v>
          </cell>
          <cell r="BJ401">
            <v>1.1599999999999999</v>
          </cell>
          <cell r="BK401">
            <v>26706.95</v>
          </cell>
          <cell r="BL401">
            <v>-879678.37</v>
          </cell>
          <cell r="BZ401">
            <v>41077950</v>
          </cell>
          <cell r="CA401">
            <v>157322189.54999998</v>
          </cell>
          <cell r="CB401">
            <v>-359330.37</v>
          </cell>
          <cell r="CD401">
            <v>0</v>
          </cell>
          <cell r="CF401">
            <v>-149343.57</v>
          </cell>
          <cell r="CG401">
            <v>-149343.57</v>
          </cell>
          <cell r="CH401">
            <v>0</v>
          </cell>
          <cell r="CI401">
            <v>450</v>
          </cell>
          <cell r="CJ401">
            <v>0</v>
          </cell>
          <cell r="CK401">
            <v>0</v>
          </cell>
          <cell r="CL401">
            <v>0</v>
          </cell>
        </row>
        <row r="402">
          <cell r="B402" t="str">
            <v>IDE08</v>
          </cell>
          <cell r="C402">
            <v>0</v>
          </cell>
          <cell r="E402">
            <v>592354.98</v>
          </cell>
          <cell r="F402">
            <v>-2528635.0499999998</v>
          </cell>
          <cell r="G402">
            <v>2679.61</v>
          </cell>
          <cell r="K402">
            <v>-7372406.6799999997</v>
          </cell>
          <cell r="N402">
            <v>972050</v>
          </cell>
          <cell r="O402">
            <v>-350576.7</v>
          </cell>
          <cell r="P402">
            <v>438429.02</v>
          </cell>
          <cell r="Q402">
            <v>84957.95</v>
          </cell>
          <cell r="U402">
            <v>3883348</v>
          </cell>
          <cell r="V402">
            <v>-730494.04</v>
          </cell>
          <cell r="W402">
            <v>841799.28</v>
          </cell>
          <cell r="X402">
            <v>622991.31000000006</v>
          </cell>
          <cell r="AB402">
            <v>46882094.399999999</v>
          </cell>
          <cell r="AC402">
            <v>9865204</v>
          </cell>
          <cell r="AD402">
            <v>-11587964.4</v>
          </cell>
          <cell r="AE402">
            <v>9534748.9199999999</v>
          </cell>
          <cell r="AF402">
            <v>2740484.49</v>
          </cell>
          <cell r="AH402">
            <v>264267.38</v>
          </cell>
          <cell r="AJ402">
            <v>80274552.390000001</v>
          </cell>
          <cell r="AK402">
            <v>11835.07</v>
          </cell>
          <cell r="AL402">
            <v>169203347.03</v>
          </cell>
          <cell r="AR402">
            <v>0</v>
          </cell>
          <cell r="AS402">
            <v>-3359997.61</v>
          </cell>
          <cell r="AT402">
            <v>-1509031.33</v>
          </cell>
          <cell r="AX402">
            <v>39849.42</v>
          </cell>
          <cell r="AY402">
            <v>-1439732.51</v>
          </cell>
          <cell r="AZ402">
            <v>8260000</v>
          </cell>
          <cell r="BA402">
            <v>103450364.25</v>
          </cell>
          <cell r="BF402">
            <v>959792.25</v>
          </cell>
          <cell r="BG402">
            <v>-280991.63</v>
          </cell>
          <cell r="BH402">
            <v>-1165204.8899999999</v>
          </cell>
          <cell r="BI402">
            <v>83553.69</v>
          </cell>
          <cell r="BT402">
            <v>-35294130</v>
          </cell>
          <cell r="BZ402">
            <v>9865204</v>
          </cell>
          <cell r="CA402">
            <v>-8687367.9499999993</v>
          </cell>
          <cell r="CB402">
            <v>0</v>
          </cell>
          <cell r="CD402">
            <v>-1439732.51</v>
          </cell>
          <cell r="CF402">
            <v>-11587964.4</v>
          </cell>
          <cell r="CG402">
            <v>-11587964.4</v>
          </cell>
          <cell r="CH402">
            <v>0</v>
          </cell>
          <cell r="CI402">
            <v>3448433.75</v>
          </cell>
          <cell r="CJ402">
            <v>97735206.989999995</v>
          </cell>
          <cell r="CK402">
            <v>2740484.49</v>
          </cell>
          <cell r="CL402">
            <v>2740484.49</v>
          </cell>
        </row>
        <row r="403">
          <cell r="B403" t="str">
            <v>IDE10</v>
          </cell>
          <cell r="C403">
            <v>-16037299.130000001</v>
          </cell>
          <cell r="E403">
            <v>-5975114.2000000002</v>
          </cell>
          <cell r="F403">
            <v>-2744450.17</v>
          </cell>
          <cell r="G403">
            <v>148941.62</v>
          </cell>
          <cell r="I403">
            <v>-11545.51</v>
          </cell>
          <cell r="J403">
            <v>-56434.74</v>
          </cell>
          <cell r="L403">
            <v>-15503101.59</v>
          </cell>
          <cell r="M403">
            <v>39357061.600000001</v>
          </cell>
          <cell r="N403">
            <v>828433.05</v>
          </cell>
          <cell r="O403">
            <v>12808400</v>
          </cell>
          <cell r="Q403">
            <v>0</v>
          </cell>
          <cell r="R403">
            <v>4632342.92</v>
          </cell>
          <cell r="S403">
            <v>-1656866.06</v>
          </cell>
          <cell r="V403">
            <v>-22717818.600000001</v>
          </cell>
          <cell r="X403">
            <v>462084.67</v>
          </cell>
          <cell r="Y403">
            <v>17268020.600000001</v>
          </cell>
          <cell r="AC403">
            <v>-77508796.870000005</v>
          </cell>
          <cell r="AD403">
            <v>-13893983.310000001</v>
          </cell>
          <cell r="AE403">
            <v>-52433.35</v>
          </cell>
          <cell r="AF403">
            <v>7987245.4699999997</v>
          </cell>
          <cell r="AG403">
            <v>31403.19</v>
          </cell>
          <cell r="AI403">
            <v>53949.1</v>
          </cell>
          <cell r="AJ403">
            <v>2925401.54</v>
          </cell>
          <cell r="AL403">
            <v>2113269.4700000002</v>
          </cell>
          <cell r="AO403">
            <v>1885890.44</v>
          </cell>
          <cell r="AP403">
            <v>0</v>
          </cell>
          <cell r="AR403">
            <v>24281356.48</v>
          </cell>
          <cell r="AS403">
            <v>-203.95</v>
          </cell>
          <cell r="AT403">
            <v>-381002.97</v>
          </cell>
          <cell r="AU403">
            <v>-8095.07</v>
          </cell>
          <cell r="AV403">
            <v>-48293210.469999999</v>
          </cell>
          <cell r="AW403">
            <v>-6148385.1299999999</v>
          </cell>
          <cell r="AX403">
            <v>-11142.53</v>
          </cell>
          <cell r="AY403">
            <v>-6829254.9100000001</v>
          </cell>
          <cell r="BB403">
            <v>-4180.62</v>
          </cell>
          <cell r="BF403">
            <v>-0.73</v>
          </cell>
          <cell r="BG403">
            <v>-121291.61</v>
          </cell>
          <cell r="BH403">
            <v>-2292.4299999999998</v>
          </cell>
          <cell r="BI403">
            <v>225448.06</v>
          </cell>
          <cell r="BJ403">
            <v>-233227.93</v>
          </cell>
          <cell r="BK403">
            <v>-16562.330000000002</v>
          </cell>
          <cell r="BL403">
            <v>-148505.89000000001</v>
          </cell>
          <cell r="BN403">
            <v>-0.43</v>
          </cell>
          <cell r="BZ403">
            <v>-77508796.870000005</v>
          </cell>
          <cell r="CA403">
            <v>19998824.91</v>
          </cell>
          <cell r="CB403">
            <v>-93763122.460000008</v>
          </cell>
          <cell r="CD403">
            <v>-5822198.5700000003</v>
          </cell>
          <cell r="CF403">
            <v>-20878896.52</v>
          </cell>
          <cell r="CG403">
            <v>-14730511.390000001</v>
          </cell>
          <cell r="CH403">
            <v>-22717818.600000001</v>
          </cell>
          <cell r="CI403">
            <v>8449330.1400000006</v>
          </cell>
          <cell r="CJ403">
            <v>44395732.609999999</v>
          </cell>
          <cell r="CK403">
            <v>7987245.4699999997</v>
          </cell>
          <cell r="CL403">
            <v>7987245.4699999997</v>
          </cell>
        </row>
        <row r="404">
          <cell r="B404" t="str">
            <v>IDE11</v>
          </cell>
          <cell r="C404">
            <v>303130.69</v>
          </cell>
          <cell r="E404">
            <v>592354.98</v>
          </cell>
          <cell r="F404">
            <v>494689329.77999997</v>
          </cell>
          <cell r="G404">
            <v>2348770.9</v>
          </cell>
          <cell r="I404">
            <v>0</v>
          </cell>
          <cell r="J404">
            <v>453339</v>
          </cell>
          <cell r="K404">
            <v>-8917457.0500000007</v>
          </cell>
          <cell r="L404">
            <v>0</v>
          </cell>
          <cell r="N404">
            <v>-3697.04</v>
          </cell>
          <cell r="O404">
            <v>210000000</v>
          </cell>
          <cell r="Q404">
            <v>16250</v>
          </cell>
          <cell r="R404">
            <v>5154011.3600000003</v>
          </cell>
          <cell r="S404">
            <v>7394.08</v>
          </cell>
          <cell r="V404">
            <v>2091144.78</v>
          </cell>
          <cell r="X404">
            <v>32500</v>
          </cell>
          <cell r="Y404">
            <v>10996142.560000001</v>
          </cell>
          <cell r="AB404">
            <v>-64357758</v>
          </cell>
          <cell r="AC404">
            <v>1605811283.6099999</v>
          </cell>
          <cell r="AD404">
            <v>180514297.56999999</v>
          </cell>
          <cell r="AF404">
            <v>21250</v>
          </cell>
          <cell r="AG404">
            <v>14039900.51</v>
          </cell>
          <cell r="AH404">
            <v>266278.21999999997</v>
          </cell>
          <cell r="AJ404">
            <v>35526237.939999998</v>
          </cell>
          <cell r="AK404">
            <v>17088.939999999999</v>
          </cell>
          <cell r="AL404">
            <v>5445514.71</v>
          </cell>
          <cell r="AO404">
            <v>211706.28</v>
          </cell>
          <cell r="AP404">
            <v>4863.16</v>
          </cell>
          <cell r="AR404">
            <v>94566496.370000005</v>
          </cell>
          <cell r="AV404">
            <v>3252.34</v>
          </cell>
          <cell r="AW404">
            <v>283.87</v>
          </cell>
          <cell r="AX404">
            <v>52928.1</v>
          </cell>
          <cell r="AY404">
            <v>241578.89</v>
          </cell>
          <cell r="AZ404">
            <v>1485746</v>
          </cell>
          <cell r="BB404">
            <v>2531291260.4099998</v>
          </cell>
          <cell r="BD404">
            <v>-7312629.3600000003</v>
          </cell>
          <cell r="BG404">
            <v>-6727269.0800000001</v>
          </cell>
          <cell r="BH404">
            <v>206216.66</v>
          </cell>
          <cell r="BK404">
            <v>1.1599999999999999</v>
          </cell>
          <cell r="BL404">
            <v>29552.720000000001</v>
          </cell>
          <cell r="BO404">
            <v>1188.3399999999999</v>
          </cell>
          <cell r="BQ404">
            <v>-5402148.7000000002</v>
          </cell>
          <cell r="BR404">
            <v>96090358.200000003</v>
          </cell>
          <cell r="BZ404">
            <v>5362882231.999999</v>
          </cell>
          <cell r="CA404">
            <v>-31498022.940000001</v>
          </cell>
          <cell r="CB404">
            <v>183049818.50999999</v>
          </cell>
          <cell r="CD404">
            <v>-7095430.3800000008</v>
          </cell>
          <cell r="CF404">
            <v>180526393.98000002</v>
          </cell>
          <cell r="CG404">
            <v>180526110.11000001</v>
          </cell>
          <cell r="CH404">
            <v>2091144.78</v>
          </cell>
          <cell r="CI404">
            <v>3011125.88</v>
          </cell>
          <cell r="CJ404">
            <v>5445514.71</v>
          </cell>
          <cell r="CK404">
            <v>21250</v>
          </cell>
          <cell r="CL404">
            <v>21250</v>
          </cell>
        </row>
        <row r="405">
          <cell r="B405" t="str">
            <v>IDE12</v>
          </cell>
          <cell r="C405">
            <v>7000</v>
          </cell>
          <cell r="D405">
            <v>0</v>
          </cell>
          <cell r="E405">
            <v>-1.862645149230957E-9</v>
          </cell>
          <cell r="F405">
            <v>-5.9604644775390625E-7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-2.9802322387695313E-8</v>
          </cell>
          <cell r="M405">
            <v>-38031650</v>
          </cell>
          <cell r="N405">
            <v>-2.6529050956014544E-8</v>
          </cell>
          <cell r="O405">
            <v>-386660.35</v>
          </cell>
          <cell r="P405">
            <v>9.5213181339204311E-8</v>
          </cell>
          <cell r="Q405">
            <v>872826.69</v>
          </cell>
          <cell r="R405">
            <v>-22238656.760000002</v>
          </cell>
          <cell r="S405">
            <v>2.5377630663570017E-7</v>
          </cell>
          <cell r="T405">
            <v>0</v>
          </cell>
          <cell r="U405">
            <v>9.3132257461547852E-10</v>
          </cell>
          <cell r="V405">
            <v>-805681.27</v>
          </cell>
          <cell r="W405">
            <v>2.4677137844264507E-7</v>
          </cell>
          <cell r="X405">
            <v>1643065.01</v>
          </cell>
          <cell r="Y405">
            <v>-24501694.949999999</v>
          </cell>
          <cell r="Z405">
            <v>1.1641532182693481E-10</v>
          </cell>
          <cell r="AA405">
            <v>0</v>
          </cell>
          <cell r="AB405">
            <v>0</v>
          </cell>
          <cell r="AC405">
            <v>2.384185791015625E-7</v>
          </cell>
          <cell r="AD405">
            <v>-8389187.1199999992</v>
          </cell>
          <cell r="AE405">
            <v>6.1392711359076202E-8</v>
          </cell>
          <cell r="AF405">
            <v>42718122.159999996</v>
          </cell>
          <cell r="AG405">
            <v>-979561825</v>
          </cell>
          <cell r="AH405">
            <v>5.9604644775390625E-8</v>
          </cell>
          <cell r="AI405">
            <v>-7.9278834164142609E-8</v>
          </cell>
          <cell r="AJ405">
            <v>93378996.459999993</v>
          </cell>
          <cell r="AK405">
            <v>-3.7252902984619141E-9</v>
          </cell>
          <cell r="AL405">
            <v>0</v>
          </cell>
          <cell r="AM405">
            <v>0</v>
          </cell>
          <cell r="AN405">
            <v>1.0162602848140523E-7</v>
          </cell>
          <cell r="AO405">
            <v>-1.8208083929494023E-9</v>
          </cell>
          <cell r="AP405">
            <v>-1.1641532182693481E-10</v>
          </cell>
          <cell r="AQ405">
            <v>-3.7252902984619141E-9</v>
          </cell>
          <cell r="AR405">
            <v>34637472.509999998</v>
          </cell>
          <cell r="AS405">
            <v>-3.073364895911368E-10</v>
          </cell>
          <cell r="AT405">
            <v>-4.4703483581542969E-8</v>
          </cell>
          <cell r="AU405">
            <v>0</v>
          </cell>
          <cell r="AV405">
            <v>4.6566128730773926E-9</v>
          </cell>
          <cell r="AW405">
            <v>-2.6077032089233398E-8</v>
          </cell>
          <cell r="AX405">
            <v>4790272.0999999996</v>
          </cell>
          <cell r="AY405">
            <v>3.7252902984619141E-9</v>
          </cell>
          <cell r="AZ405">
            <v>-9.4587448984384537E-11</v>
          </cell>
          <cell r="BA405">
            <v>-23233186.109999999</v>
          </cell>
          <cell r="BB405">
            <v>-758</v>
          </cell>
          <cell r="BC405">
            <v>3.4924596548080444E-10</v>
          </cell>
          <cell r="BD405">
            <v>0</v>
          </cell>
          <cell r="BE405">
            <v>6.9849193096160889E-10</v>
          </cell>
          <cell r="BF405">
            <v>-9.3132257461547852E-10</v>
          </cell>
          <cell r="BG405">
            <v>-1.4551915228366852E-10</v>
          </cell>
          <cell r="BH405">
            <v>-4.0745362639427185E-10</v>
          </cell>
          <cell r="BI405">
            <v>1.8917489796876907E-10</v>
          </cell>
          <cell r="BJ405">
            <v>-1.0058442967419978E-9</v>
          </cell>
          <cell r="BK405">
            <v>5.3551048040390015E-9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-1.4901161193847656E-8</v>
          </cell>
          <cell r="BS405">
            <v>0</v>
          </cell>
          <cell r="BT405">
            <v>1.1641532182693481E-10</v>
          </cell>
          <cell r="BU405">
            <v>0</v>
          </cell>
          <cell r="BV405">
            <v>0</v>
          </cell>
          <cell r="BW405">
            <v>4.3698378249246161E-13</v>
          </cell>
          <cell r="BX405">
            <v>4.7683670345577411E-9</v>
          </cell>
          <cell r="BY405">
            <v>9.0951551845463996E-15</v>
          </cell>
          <cell r="BZ405">
            <v>-6.67572021484375E-6</v>
          </cell>
          <cell r="CA405">
            <v>-215442049</v>
          </cell>
          <cell r="CB405">
            <v>-9581528.7399999984</v>
          </cell>
          <cell r="CD405">
            <v>17515333.559999999</v>
          </cell>
          <cell r="CF405">
            <v>-8389187.1199999992</v>
          </cell>
          <cell r="CG405">
            <v>-8389187.1199999992</v>
          </cell>
          <cell r="CH405">
            <v>-805681.27</v>
          </cell>
          <cell r="CI405">
            <v>42725122.159999996</v>
          </cell>
          <cell r="CJ405">
            <v>-1087567770.8199999</v>
          </cell>
          <cell r="CK405">
            <v>42718122.159999996</v>
          </cell>
          <cell r="CL405">
            <v>42718122.159999996</v>
          </cell>
        </row>
        <row r="406">
          <cell r="B406" t="str">
            <v>IDE13</v>
          </cell>
          <cell r="C406">
            <v>-2.3981556296348572E-8</v>
          </cell>
          <cell r="D406">
            <v>0</v>
          </cell>
          <cell r="E406">
            <v>1950.75</v>
          </cell>
          <cell r="F406">
            <v>0</v>
          </cell>
          <cell r="G406">
            <v>-2.1100277081131935E-9</v>
          </cell>
          <cell r="H406">
            <v>0</v>
          </cell>
          <cell r="I406">
            <v>-6.5483618527650833E-9</v>
          </cell>
          <cell r="J406">
            <v>4.6566128730773926E-10</v>
          </cell>
          <cell r="K406">
            <v>0</v>
          </cell>
          <cell r="L406">
            <v>2.9802322387695313E-8</v>
          </cell>
          <cell r="M406">
            <v>2.3283064365386963E-10</v>
          </cell>
          <cell r="N406">
            <v>-9.4782990345265716E-8</v>
          </cell>
          <cell r="O406">
            <v>697288.4</v>
          </cell>
          <cell r="P406">
            <v>6.8322151491884142E-8</v>
          </cell>
          <cell r="Q406">
            <v>1930276.03</v>
          </cell>
          <cell r="R406">
            <v>7667479.9400000004</v>
          </cell>
          <cell r="S406">
            <v>395593.8</v>
          </cell>
          <cell r="T406">
            <v>0</v>
          </cell>
          <cell r="U406">
            <v>3.2596290111541748E-9</v>
          </cell>
          <cell r="V406">
            <v>2110614.4</v>
          </cell>
          <cell r="W406">
            <v>-2.3216034605866298E-7</v>
          </cell>
          <cell r="X406">
            <v>5469519.1500000004</v>
          </cell>
          <cell r="Y406">
            <v>15334959.800000001</v>
          </cell>
          <cell r="Z406">
            <v>2.0554580260068178E-10</v>
          </cell>
          <cell r="AA406">
            <v>0</v>
          </cell>
          <cell r="AB406">
            <v>0</v>
          </cell>
          <cell r="AC406">
            <v>0</v>
          </cell>
          <cell r="AD406">
            <v>19318660.48</v>
          </cell>
          <cell r="AE406">
            <v>-1.9429717212915421E-7</v>
          </cell>
          <cell r="AF406">
            <v>-7399795.1399999997</v>
          </cell>
          <cell r="AG406">
            <v>130347158.53</v>
          </cell>
          <cell r="AH406">
            <v>1.6298145055770874E-8</v>
          </cell>
          <cell r="AI406">
            <v>3.8146936276461929E-8</v>
          </cell>
          <cell r="AJ406">
            <v>1.1338852345943451E-6</v>
          </cell>
          <cell r="AK406">
            <v>-1.3387762010097504E-9</v>
          </cell>
          <cell r="AL406">
            <v>49937941.5</v>
          </cell>
          <cell r="AM406">
            <v>0</v>
          </cell>
          <cell r="AN406">
            <v>-1.2660166248679161E-9</v>
          </cell>
          <cell r="AO406">
            <v>-5.6552380556240678E-9</v>
          </cell>
          <cell r="AP406">
            <v>-3.4560798667371273E-10</v>
          </cell>
          <cell r="AQ406">
            <v>4.2022293200716376E-8</v>
          </cell>
          <cell r="AR406">
            <v>94566496.370000005</v>
          </cell>
          <cell r="AS406">
            <v>-1.018196144286776E-6</v>
          </cell>
          <cell r="AT406">
            <v>6.6772827267413959E-9</v>
          </cell>
          <cell r="AU406">
            <v>-2.9802322387695313E-8</v>
          </cell>
          <cell r="AV406">
            <v>0</v>
          </cell>
          <cell r="AW406">
            <v>9.3132257461547852E-9</v>
          </cell>
          <cell r="AX406">
            <v>20465009.75</v>
          </cell>
          <cell r="AY406">
            <v>0</v>
          </cell>
          <cell r="AZ406">
            <v>4.6566128730773926E-9</v>
          </cell>
          <cell r="BA406">
            <v>-1.4151737559586763E-9</v>
          </cell>
          <cell r="BB406">
            <v>-1.9481376511976123E-9</v>
          </cell>
          <cell r="BC406">
            <v>0</v>
          </cell>
          <cell r="BD406">
            <v>-1.3969838619232178E-9</v>
          </cell>
          <cell r="BE406">
            <v>5.8207660913467407E-11</v>
          </cell>
          <cell r="BF406">
            <v>-3.4924596548080444E-10</v>
          </cell>
          <cell r="BG406">
            <v>2.9103830456733704E-10</v>
          </cell>
          <cell r="BH406">
            <v>-1.1641532182693481E-9</v>
          </cell>
          <cell r="BI406">
            <v>-3.4560798667371273E-11</v>
          </cell>
          <cell r="BJ406">
            <v>1.1967244972765911E-9</v>
          </cell>
          <cell r="BK406">
            <v>1.862645149230957E-9</v>
          </cell>
          <cell r="BL406">
            <v>-1.043081288010228E-9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1.1641532182693481E-10</v>
          </cell>
          <cell r="BU406">
            <v>0</v>
          </cell>
          <cell r="BV406">
            <v>0</v>
          </cell>
          <cell r="BW406">
            <v>4.3698378249246161E-13</v>
          </cell>
          <cell r="BX406">
            <v>0</v>
          </cell>
          <cell r="BY406">
            <v>-8.6736173798840355E-18</v>
          </cell>
          <cell r="BZ406">
            <v>28127508.829999998</v>
          </cell>
          <cell r="CA406">
            <v>22510308.579999998</v>
          </cell>
          <cell r="CB406">
            <v>22522157.079999998</v>
          </cell>
          <cell r="CD406">
            <v>-1221979.76</v>
          </cell>
          <cell r="CF406">
            <v>19714254.280000001</v>
          </cell>
          <cell r="CG406">
            <v>19714254.280000001</v>
          </cell>
          <cell r="CH406">
            <v>2110614.4</v>
          </cell>
          <cell r="CI406">
            <v>4.0000000968575478E-2</v>
          </cell>
          <cell r="CJ406">
            <v>153351549.02000001</v>
          </cell>
          <cell r="CK406">
            <v>-7399795.1399999997</v>
          </cell>
          <cell r="CL406">
            <v>-7399795.1399999997</v>
          </cell>
        </row>
        <row r="407">
          <cell r="B407" t="str">
            <v>IDE15</v>
          </cell>
          <cell r="C407">
            <v>19582000</v>
          </cell>
          <cell r="E407">
            <v>1794000</v>
          </cell>
          <cell r="F407">
            <v>-69401020.359999999</v>
          </cell>
          <cell r="G407">
            <v>706678.47</v>
          </cell>
          <cell r="K407">
            <v>-7951210.5899999999</v>
          </cell>
          <cell r="L407">
            <v>0</v>
          </cell>
          <cell r="N407">
            <v>369431280.27999997</v>
          </cell>
          <cell r="P407">
            <v>-187724.73</v>
          </cell>
          <cell r="Q407">
            <v>872826.69</v>
          </cell>
          <cell r="R407">
            <v>2947929.2</v>
          </cell>
          <cell r="S407">
            <v>0</v>
          </cell>
          <cell r="U407">
            <v>-186740.94</v>
          </cell>
          <cell r="V407">
            <v>375449.45</v>
          </cell>
          <cell r="X407">
            <v>77465</v>
          </cell>
          <cell r="Y407">
            <v>13968788.630000001</v>
          </cell>
          <cell r="AB407">
            <v>-64357758</v>
          </cell>
          <cell r="AC407">
            <v>32859735.059999999</v>
          </cell>
          <cell r="AD407">
            <v>-11587964.4</v>
          </cell>
          <cell r="AE407">
            <v>0</v>
          </cell>
          <cell r="AF407">
            <v>673030.24</v>
          </cell>
          <cell r="AG407">
            <v>129270072.68000001</v>
          </cell>
          <cell r="AH407">
            <v>16615.64</v>
          </cell>
          <cell r="AI407">
            <v>16615.64</v>
          </cell>
          <cell r="AK407">
            <v>-17088.939999999999</v>
          </cell>
          <cell r="AL407">
            <v>16106.16</v>
          </cell>
          <cell r="AO407">
            <v>255433.69</v>
          </cell>
          <cell r="AP407">
            <v>-7945.23</v>
          </cell>
          <cell r="AR407">
            <v>39327607.68</v>
          </cell>
          <cell r="AS407">
            <v>0</v>
          </cell>
          <cell r="AX407">
            <v>-1262242.92</v>
          </cell>
          <cell r="AY407">
            <v>4230898.71</v>
          </cell>
          <cell r="AZ407">
            <v>1318257.5</v>
          </cell>
          <cell r="BA407">
            <v>1219412.43</v>
          </cell>
          <cell r="BB407">
            <v>1264069.5</v>
          </cell>
          <cell r="BC407">
            <v>-1992242.21</v>
          </cell>
          <cell r="BH407">
            <v>200869.94</v>
          </cell>
          <cell r="BJ407">
            <v>883894.44</v>
          </cell>
          <cell r="BK407">
            <v>1034798.13</v>
          </cell>
          <cell r="BL407">
            <v>-0.13</v>
          </cell>
          <cell r="BM407">
            <v>-0.13</v>
          </cell>
          <cell r="BO407">
            <v>2197.5100000000002</v>
          </cell>
          <cell r="BQ407">
            <v>-8108630.2599999998</v>
          </cell>
          <cell r="BT407">
            <v>-35294130</v>
          </cell>
          <cell r="BU407">
            <v>0</v>
          </cell>
          <cell r="BZ407">
            <v>-255476621.23999998</v>
          </cell>
          <cell r="CA407">
            <v>-202667493.10999998</v>
          </cell>
          <cell r="CB407">
            <v>-31498022.940000001</v>
          </cell>
          <cell r="CD407">
            <v>369406246.10999995</v>
          </cell>
          <cell r="CF407">
            <v>0</v>
          </cell>
          <cell r="CG407">
            <v>0</v>
          </cell>
          <cell r="CH407">
            <v>0</v>
          </cell>
          <cell r="CI407">
            <v>750495.24</v>
          </cell>
          <cell r="CJ407">
            <v>147638584.73000002</v>
          </cell>
          <cell r="CK407">
            <v>673030.24</v>
          </cell>
          <cell r="CL407">
            <v>673030.24</v>
          </cell>
        </row>
        <row r="408">
          <cell r="B408" t="str">
            <v>IDE16</v>
          </cell>
          <cell r="C408">
            <v>7533.4</v>
          </cell>
          <cell r="E408">
            <v>-7293620.7699999996</v>
          </cell>
          <cell r="F408">
            <v>-2744450.17</v>
          </cell>
          <cell r="G408">
            <v>-1051789.19</v>
          </cell>
          <cell r="I408">
            <v>-11545.51</v>
          </cell>
          <cell r="J408">
            <v>-56434.74</v>
          </cell>
          <cell r="L408">
            <v>-17366710.219999999</v>
          </cell>
          <cell r="M408">
            <v>-107561.58</v>
          </cell>
          <cell r="N408">
            <v>832276.38</v>
          </cell>
          <cell r="O408">
            <v>3750000</v>
          </cell>
          <cell r="P408">
            <v>0</v>
          </cell>
          <cell r="Q408">
            <v>439434.89</v>
          </cell>
          <cell r="R408">
            <v>28091875.739999998</v>
          </cell>
          <cell r="S408">
            <v>-1664552.73</v>
          </cell>
          <cell r="U408">
            <v>607538.34</v>
          </cell>
          <cell r="V408">
            <v>0</v>
          </cell>
          <cell r="W408">
            <v>-1267886.18</v>
          </cell>
          <cell r="X408">
            <v>893937.56</v>
          </cell>
          <cell r="Y408">
            <v>58247150.399999999</v>
          </cell>
          <cell r="AC408">
            <v>206457817.50999999</v>
          </cell>
          <cell r="AD408">
            <v>-215442049</v>
          </cell>
          <cell r="AE408">
            <v>6316110.71</v>
          </cell>
          <cell r="AF408">
            <v>-1136077.8500000001</v>
          </cell>
          <cell r="AG408">
            <v>133617119.7</v>
          </cell>
          <cell r="AH408">
            <v>30245.34</v>
          </cell>
          <cell r="AI408">
            <v>-1130465.95</v>
          </cell>
          <cell r="AJ408">
            <v>60484.42</v>
          </cell>
          <cell r="AO408">
            <v>550837.06999999995</v>
          </cell>
          <cell r="AP408">
            <v>0</v>
          </cell>
          <cell r="AQ408">
            <v>10197.280000000001</v>
          </cell>
          <cell r="AS408">
            <v>-188.39</v>
          </cell>
          <cell r="AT408">
            <v>-5587680.5700000003</v>
          </cell>
          <cell r="AU408">
            <v>-20948.560000000001</v>
          </cell>
          <cell r="AV408">
            <v>1130465.05</v>
          </cell>
          <cell r="AW408">
            <v>-6750246.2599999998</v>
          </cell>
          <cell r="AX408">
            <v>8907.9699999999993</v>
          </cell>
          <cell r="AY408">
            <v>0.01</v>
          </cell>
          <cell r="AZ408">
            <v>-28460539</v>
          </cell>
          <cell r="BA408">
            <v>2103814.46</v>
          </cell>
          <cell r="BB408">
            <v>-5527.47</v>
          </cell>
          <cell r="BF408">
            <v>-0.65</v>
          </cell>
          <cell r="BG408">
            <v>-0.65</v>
          </cell>
          <cell r="BH408">
            <v>-1247134.07</v>
          </cell>
          <cell r="BJ408">
            <v>-223667.66</v>
          </cell>
          <cell r="BK408">
            <v>-17601.400000000001</v>
          </cell>
          <cell r="BL408">
            <v>-164366.12</v>
          </cell>
          <cell r="BN408">
            <v>-0.45</v>
          </cell>
          <cell r="BO408">
            <v>212362.3</v>
          </cell>
          <cell r="BQ408">
            <v>-3817511.45</v>
          </cell>
          <cell r="BU408">
            <v>63022.06</v>
          </cell>
          <cell r="BZ408">
            <v>335537809.33999997</v>
          </cell>
          <cell r="CA408">
            <v>335537809.33999997</v>
          </cell>
          <cell r="CB408">
            <v>-215442049</v>
          </cell>
          <cell r="CD408">
            <v>3415357.0399999898</v>
          </cell>
          <cell r="CF408">
            <v>-215442049</v>
          </cell>
          <cell r="CG408">
            <v>-215442049</v>
          </cell>
          <cell r="CH408">
            <v>0</v>
          </cell>
          <cell r="CI408">
            <v>-1051789.19</v>
          </cell>
          <cell r="CJ408">
            <v>133617119.7</v>
          </cell>
          <cell r="CK408">
            <v>0</v>
          </cell>
          <cell r="CL408">
            <v>0</v>
          </cell>
        </row>
        <row r="409">
          <cell r="B409" t="str">
            <v>IDE18</v>
          </cell>
          <cell r="C409">
            <v>313815.09999999998</v>
          </cell>
          <cell r="E409">
            <v>48675.56</v>
          </cell>
          <cell r="F409">
            <v>1649349.63</v>
          </cell>
          <cell r="G409">
            <v>834554.82</v>
          </cell>
          <cell r="J409">
            <v>62769</v>
          </cell>
          <cell r="L409">
            <v>0</v>
          </cell>
          <cell r="M409">
            <v>-337777.51</v>
          </cell>
          <cell r="N409">
            <v>-3697.04</v>
          </cell>
          <cell r="O409">
            <v>2815394</v>
          </cell>
          <cell r="Q409">
            <v>165081.14000000001</v>
          </cell>
          <cell r="R409">
            <v>1420924.79</v>
          </cell>
          <cell r="S409">
            <v>7394.08</v>
          </cell>
          <cell r="U409">
            <v>18030636.760000002</v>
          </cell>
          <cell r="V409">
            <v>20037951.890000001</v>
          </cell>
          <cell r="X409">
            <v>584151.66</v>
          </cell>
          <cell r="Y409">
            <v>450</v>
          </cell>
          <cell r="AC409">
            <v>-20000000</v>
          </cell>
          <cell r="AD409">
            <v>-558317.94999999995</v>
          </cell>
          <cell r="AE409">
            <v>279.48</v>
          </cell>
          <cell r="AF409">
            <v>3382837.4</v>
          </cell>
          <cell r="AG409">
            <v>24155721.309999999</v>
          </cell>
          <cell r="AO409">
            <v>276831.23</v>
          </cell>
          <cell r="AP409">
            <v>5159.62</v>
          </cell>
          <cell r="AR409">
            <v>51835972.729999997</v>
          </cell>
          <cell r="AT409">
            <v>12248529.529999999</v>
          </cell>
          <cell r="AU409">
            <v>70342696.469999999</v>
          </cell>
          <cell r="AV409">
            <v>3439.68</v>
          </cell>
          <cell r="AW409">
            <v>283.87</v>
          </cell>
          <cell r="AX409">
            <v>-5715157.2599999998</v>
          </cell>
          <cell r="AY409">
            <v>98206.46</v>
          </cell>
          <cell r="BA409">
            <v>1091387.92</v>
          </cell>
          <cell r="BH409">
            <v>149749.26</v>
          </cell>
          <cell r="BK409">
            <v>1.1599999999999999</v>
          </cell>
          <cell r="BL409">
            <v>29552.720000000001</v>
          </cell>
          <cell r="BN409">
            <v>456461.33</v>
          </cell>
          <cell r="BO409">
            <v>2276.6799999999998</v>
          </cell>
          <cell r="BP409">
            <v>768244.96</v>
          </cell>
          <cell r="BQ409">
            <v>-9589726.5399999991</v>
          </cell>
          <cell r="BU409">
            <v>0</v>
          </cell>
          <cell r="BZ409">
            <v>70342696.469999999</v>
          </cell>
          <cell r="CA409">
            <v>82191777.219999999</v>
          </cell>
          <cell r="CB409">
            <v>21957250.430000003</v>
          </cell>
          <cell r="CD409">
            <v>-32271.88</v>
          </cell>
          <cell r="CF409">
            <v>-558317.94999999995</v>
          </cell>
          <cell r="CG409">
            <v>-558317.94999999995</v>
          </cell>
          <cell r="CH409">
            <v>20037951.890000001</v>
          </cell>
          <cell r="CI409">
            <v>5032187.03</v>
          </cell>
          <cell r="CJ409">
            <v>450</v>
          </cell>
          <cell r="CK409">
            <v>3382837.4</v>
          </cell>
          <cell r="CL409">
            <v>3382837.4</v>
          </cell>
        </row>
        <row r="410">
          <cell r="B410" t="str">
            <v>IDE20</v>
          </cell>
          <cell r="C410">
            <v>7533.4</v>
          </cell>
          <cell r="E410">
            <v>2772000</v>
          </cell>
          <cell r="F410">
            <v>-626997.80000000005</v>
          </cell>
          <cell r="G410">
            <v>4892713.99</v>
          </cell>
          <cell r="K410">
            <v>20000000</v>
          </cell>
          <cell r="L410">
            <v>-79401950.719999999</v>
          </cell>
          <cell r="M410">
            <v>39357061.600000001</v>
          </cell>
          <cell r="N410">
            <v>0</v>
          </cell>
          <cell r="O410">
            <v>-453827.81</v>
          </cell>
          <cell r="Q410">
            <v>14640.58</v>
          </cell>
          <cell r="R410">
            <v>84957.95</v>
          </cell>
          <cell r="S410">
            <v>0</v>
          </cell>
          <cell r="T410">
            <v>0</v>
          </cell>
          <cell r="U410">
            <v>675555.02</v>
          </cell>
          <cell r="V410">
            <v>-945637.59</v>
          </cell>
          <cell r="W410">
            <v>0</v>
          </cell>
          <cell r="X410">
            <v>84181.62</v>
          </cell>
          <cell r="Y410">
            <v>881320.62</v>
          </cell>
          <cell r="AB410">
            <v>10921725</v>
          </cell>
          <cell r="AD410">
            <v>-9846487.6899999995</v>
          </cell>
          <cell r="AE410">
            <v>0</v>
          </cell>
          <cell r="AF410">
            <v>15593130.49</v>
          </cell>
          <cell r="AG410">
            <v>4432189.83</v>
          </cell>
          <cell r="AJ410">
            <v>2925401.54</v>
          </cell>
          <cell r="AK410">
            <v>0</v>
          </cell>
          <cell r="AL410">
            <v>2113269.4700000002</v>
          </cell>
          <cell r="AO410">
            <v>550837.06999999995</v>
          </cell>
          <cell r="AP410">
            <v>-7945.23</v>
          </cell>
          <cell r="AQ410">
            <v>-7945.23</v>
          </cell>
          <cell r="AR410">
            <v>0</v>
          </cell>
          <cell r="AV410">
            <v>40489702.740000002</v>
          </cell>
          <cell r="AX410">
            <v>481123.9</v>
          </cell>
          <cell r="AY410">
            <v>0.01</v>
          </cell>
          <cell r="AZ410">
            <v>4230898.71</v>
          </cell>
          <cell r="BA410">
            <v>2103814.46</v>
          </cell>
          <cell r="BB410">
            <v>312341</v>
          </cell>
          <cell r="BC410">
            <v>-312611.58</v>
          </cell>
          <cell r="BD410">
            <v>-1992242.21</v>
          </cell>
          <cell r="BH410">
            <v>-1247134.07</v>
          </cell>
          <cell r="BI410">
            <v>-118748.44</v>
          </cell>
          <cell r="BJ410">
            <v>206156.08</v>
          </cell>
          <cell r="BK410">
            <v>39182.61</v>
          </cell>
          <cell r="BL410">
            <v>768037.1</v>
          </cell>
          <cell r="BN410">
            <v>-0.13</v>
          </cell>
          <cell r="BO410">
            <v>212362.3</v>
          </cell>
          <cell r="BQ410">
            <v>-3817511.45</v>
          </cell>
          <cell r="BU410">
            <v>63022.06</v>
          </cell>
          <cell r="BZ410">
            <v>4611150</v>
          </cell>
          <cell r="CA410">
            <v>10921725</v>
          </cell>
          <cell r="CB410">
            <v>-109643446.07000001</v>
          </cell>
          <cell r="CD410">
            <v>-1336241.1399999999</v>
          </cell>
          <cell r="CF410">
            <v>-1992242.21</v>
          </cell>
          <cell r="CG410">
            <v>-1992242.21</v>
          </cell>
          <cell r="CH410">
            <v>0</v>
          </cell>
          <cell r="CI410">
            <v>15593130.49</v>
          </cell>
          <cell r="CJ410">
            <v>5398468.4000000004</v>
          </cell>
          <cell r="CK410">
            <v>15593130.49</v>
          </cell>
          <cell r="CL410">
            <v>15593130.49</v>
          </cell>
        </row>
        <row r="411">
          <cell r="B411" t="str">
            <v>IDE21</v>
          </cell>
          <cell r="C411">
            <v>-11973050.859999999</v>
          </cell>
          <cell r="E411">
            <v>-449460</v>
          </cell>
          <cell r="F411">
            <v>-3629569.75</v>
          </cell>
          <cell r="G411">
            <v>8054.79</v>
          </cell>
          <cell r="J411">
            <v>62769</v>
          </cell>
          <cell r="K411">
            <v>-93460000</v>
          </cell>
          <cell r="L411">
            <v>-93460000</v>
          </cell>
          <cell r="N411">
            <v>336884926.27999997</v>
          </cell>
          <cell r="O411">
            <v>3750000</v>
          </cell>
          <cell r="Q411">
            <v>641784.56999999995</v>
          </cell>
          <cell r="R411">
            <v>0</v>
          </cell>
          <cell r="S411">
            <v>786922.8</v>
          </cell>
          <cell r="V411">
            <v>26086385.449999999</v>
          </cell>
          <cell r="X411">
            <v>1224370.7</v>
          </cell>
          <cell r="Y411">
            <v>462084.67</v>
          </cell>
          <cell r="AB411">
            <v>5386275</v>
          </cell>
          <cell r="AD411">
            <v>206457817.50999999</v>
          </cell>
          <cell r="AE411">
            <v>-145800000</v>
          </cell>
          <cell r="AF411">
            <v>13737102.289999999</v>
          </cell>
          <cell r="AG411">
            <v>8213412.4500000002</v>
          </cell>
          <cell r="AL411">
            <v>5445514.71</v>
          </cell>
          <cell r="AO411">
            <v>411792.61</v>
          </cell>
          <cell r="AX411">
            <v>512.74</v>
          </cell>
          <cell r="AY411">
            <v>231448.77</v>
          </cell>
          <cell r="AZ411">
            <v>-2200127.59</v>
          </cell>
          <cell r="BA411">
            <v>1091387.92</v>
          </cell>
          <cell r="BH411">
            <v>-117224.68</v>
          </cell>
          <cell r="BN411">
            <v>456461.33</v>
          </cell>
          <cell r="BO411">
            <v>3345.85</v>
          </cell>
          <cell r="BQ411">
            <v>-9150314.4299999997</v>
          </cell>
          <cell r="BU411">
            <v>0</v>
          </cell>
          <cell r="BZ411">
            <v>5386275</v>
          </cell>
          <cell r="CA411">
            <v>5386275</v>
          </cell>
          <cell r="CB411">
            <v>335537809.33999997</v>
          </cell>
          <cell r="CD411">
            <v>-74158.289999999994</v>
          </cell>
          <cell r="CF411">
            <v>206457817.50999999</v>
          </cell>
          <cell r="CG411">
            <v>206457817.50999999</v>
          </cell>
          <cell r="CH411">
            <v>0</v>
          </cell>
          <cell r="CI411">
            <v>8054.79</v>
          </cell>
          <cell r="CJ411">
            <v>8675497.120000001</v>
          </cell>
          <cell r="CK411">
            <v>0</v>
          </cell>
          <cell r="CL411">
            <v>0</v>
          </cell>
        </row>
        <row r="412">
          <cell r="B412" t="str">
            <v>IDE23</v>
          </cell>
          <cell r="C412">
            <v>-92145.96</v>
          </cell>
          <cell r="E412">
            <v>0</v>
          </cell>
          <cell r="F412">
            <v>-817970.94</v>
          </cell>
          <cell r="G412">
            <v>2348770.9</v>
          </cell>
          <cell r="J412">
            <v>20801</v>
          </cell>
          <cell r="L412">
            <v>0</v>
          </cell>
          <cell r="M412">
            <v>-38031650</v>
          </cell>
          <cell r="O412">
            <v>9162647</v>
          </cell>
          <cell r="Q412">
            <v>0</v>
          </cell>
          <cell r="R412">
            <v>16250</v>
          </cell>
          <cell r="V412">
            <v>35560785.700000003</v>
          </cell>
          <cell r="X412">
            <v>0</v>
          </cell>
          <cell r="Y412">
            <v>32500</v>
          </cell>
          <cell r="AB412">
            <v>-64357758</v>
          </cell>
          <cell r="AC412">
            <v>32859735.059999999</v>
          </cell>
          <cell r="AD412">
            <v>983883.28</v>
          </cell>
          <cell r="AE412">
            <v>34299741.189999998</v>
          </cell>
          <cell r="AF412">
            <v>22193.88</v>
          </cell>
          <cell r="AG412">
            <v>21250</v>
          </cell>
          <cell r="AI412">
            <v>-2772948.01</v>
          </cell>
          <cell r="AJ412">
            <v>-3472948.01</v>
          </cell>
          <cell r="AR412">
            <v>60619691.649999999</v>
          </cell>
          <cell r="AU412">
            <v>264297.61</v>
          </cell>
          <cell r="AV412">
            <v>2772946.25</v>
          </cell>
          <cell r="AW412">
            <v>92715035.120000005</v>
          </cell>
          <cell r="AX412">
            <v>481123.9</v>
          </cell>
          <cell r="AZ412">
            <v>-31025716.489999998</v>
          </cell>
          <cell r="BA412">
            <v>-23233186.109999999</v>
          </cell>
          <cell r="BB412">
            <v>-758</v>
          </cell>
          <cell r="BH412">
            <v>-117950.68</v>
          </cell>
          <cell r="BI412">
            <v>33814.089999999997</v>
          </cell>
          <cell r="BJ412">
            <v>653796.13</v>
          </cell>
          <cell r="BK412">
            <v>479242.16</v>
          </cell>
          <cell r="BL412">
            <v>234982.9</v>
          </cell>
          <cell r="BM412">
            <v>150118.87</v>
          </cell>
          <cell r="BN412">
            <v>327006.07</v>
          </cell>
          <cell r="BP412">
            <v>976082.82</v>
          </cell>
          <cell r="BZ412">
            <v>461473241.30000001</v>
          </cell>
          <cell r="CA412">
            <v>477983765.64999998</v>
          </cell>
          <cell r="CB412">
            <v>92715035.120000005</v>
          </cell>
          <cell r="CD412">
            <v>983883.28</v>
          </cell>
          <cell r="CF412">
            <v>92715035.120000005</v>
          </cell>
          <cell r="CG412">
            <v>0</v>
          </cell>
          <cell r="CH412">
            <v>0</v>
          </cell>
          <cell r="CI412">
            <v>22193.88</v>
          </cell>
          <cell r="CJ412">
            <v>3147933.22</v>
          </cell>
          <cell r="CK412">
            <v>22193.88</v>
          </cell>
          <cell r="CL412">
            <v>22193.88</v>
          </cell>
        </row>
        <row r="413">
          <cell r="B413" t="str">
            <v>IDE24</v>
          </cell>
          <cell r="C413">
            <v>-11973050.859999999</v>
          </cell>
          <cell r="E413">
            <v>846000</v>
          </cell>
          <cell r="F413">
            <v>-3629569.75</v>
          </cell>
          <cell r="G413">
            <v>1191339.78</v>
          </cell>
          <cell r="K413">
            <v>-12192095</v>
          </cell>
          <cell r="L413">
            <v>-12168166.050000001</v>
          </cell>
          <cell r="N413">
            <v>-22.08</v>
          </cell>
          <cell r="Q413">
            <v>641784.56999999995</v>
          </cell>
          <cell r="R413">
            <v>7667479.9400000004</v>
          </cell>
          <cell r="T413">
            <v>44.15</v>
          </cell>
          <cell r="U413">
            <v>-6662315.2400000002</v>
          </cell>
          <cell r="X413">
            <v>7626163.3700000001</v>
          </cell>
          <cell r="Y413">
            <v>15334959.800000001</v>
          </cell>
          <cell r="AB413">
            <v>10921725</v>
          </cell>
          <cell r="AC413">
            <v>72427669</v>
          </cell>
          <cell r="AD413">
            <v>84523000</v>
          </cell>
          <cell r="AE413">
            <v>-22.38</v>
          </cell>
          <cell r="AF413">
            <v>35834969.020000003</v>
          </cell>
          <cell r="AG413">
            <v>58709477.490000002</v>
          </cell>
          <cell r="AI413">
            <v>16615.64</v>
          </cell>
          <cell r="AL413">
            <v>17531.71</v>
          </cell>
          <cell r="AO413">
            <v>512745.55</v>
          </cell>
          <cell r="AS413">
            <v>0</v>
          </cell>
          <cell r="AV413">
            <v>-2371285.4</v>
          </cell>
          <cell r="AW413">
            <v>1418416.56</v>
          </cell>
          <cell r="AX413">
            <v>-152920.9</v>
          </cell>
          <cell r="AY413">
            <v>1142357.1299999999</v>
          </cell>
          <cell r="AZ413">
            <v>-283599</v>
          </cell>
          <cell r="BA413">
            <v>-196077</v>
          </cell>
          <cell r="BB413">
            <v>1992242.21</v>
          </cell>
          <cell r="BC413">
            <v>1992242.21</v>
          </cell>
          <cell r="BH413">
            <v>-1019453.03</v>
          </cell>
          <cell r="BI413">
            <v>-118748.44</v>
          </cell>
          <cell r="BJ413">
            <v>206156.08</v>
          </cell>
          <cell r="BK413">
            <v>-111985.67</v>
          </cell>
          <cell r="BO413">
            <v>6761.02</v>
          </cell>
          <cell r="BQ413">
            <v>-8790232.4399999995</v>
          </cell>
          <cell r="BU413">
            <v>0</v>
          </cell>
          <cell r="BZ413">
            <v>6356244.2800000003</v>
          </cell>
          <cell r="CA413">
            <v>8423354.75</v>
          </cell>
          <cell r="CB413">
            <v>10921725</v>
          </cell>
          <cell r="CD413">
            <v>83478968.939999998</v>
          </cell>
          <cell r="CF413">
            <v>0</v>
          </cell>
          <cell r="CG413">
            <v>0</v>
          </cell>
          <cell r="CH413">
            <v>0</v>
          </cell>
          <cell r="CI413">
            <v>43461132.390000001</v>
          </cell>
          <cell r="CJ413">
            <v>58709477.490000002</v>
          </cell>
          <cell r="CK413">
            <v>35834969.020000003</v>
          </cell>
          <cell r="CL413">
            <v>35834969.020000003</v>
          </cell>
        </row>
        <row r="414">
          <cell r="B414" t="str">
            <v>IDE25</v>
          </cell>
          <cell r="C414">
            <v>234666.51</v>
          </cell>
          <cell r="E414">
            <v>0</v>
          </cell>
          <cell r="F414">
            <v>-995754.44</v>
          </cell>
          <cell r="G414">
            <v>913595.59</v>
          </cell>
          <cell r="I414">
            <v>0</v>
          </cell>
          <cell r="L414">
            <v>36866072.659999996</v>
          </cell>
          <cell r="M414">
            <v>-505030.63</v>
          </cell>
          <cell r="O414">
            <v>2770818</v>
          </cell>
          <cell r="P414">
            <v>-187724.73</v>
          </cell>
          <cell r="Q414">
            <v>108918.82</v>
          </cell>
          <cell r="R414">
            <v>2359226.25</v>
          </cell>
          <cell r="V414">
            <v>10630990.560000001</v>
          </cell>
          <cell r="W414">
            <v>-4442875.87</v>
          </cell>
          <cell r="X414">
            <v>431714.21</v>
          </cell>
          <cell r="Y414">
            <v>6684967.8499999996</v>
          </cell>
          <cell r="AB414">
            <v>5386275</v>
          </cell>
          <cell r="AD414">
            <v>-558317.94999999995</v>
          </cell>
          <cell r="AE414">
            <v>23393972.23</v>
          </cell>
          <cell r="AF414">
            <v>-0.01</v>
          </cell>
          <cell r="AG414">
            <v>-9044194.0600000005</v>
          </cell>
          <cell r="AH414">
            <v>30447.599999999999</v>
          </cell>
          <cell r="AJ414">
            <v>60674.2</v>
          </cell>
          <cell r="AO414">
            <v>0</v>
          </cell>
          <cell r="AP414">
            <v>1855447.94</v>
          </cell>
          <cell r="AQ414">
            <v>27983.8</v>
          </cell>
          <cell r="AR414">
            <v>65154079.149999999</v>
          </cell>
          <cell r="AT414">
            <v>-188.39</v>
          </cell>
          <cell r="AV414">
            <v>39647454.880000003</v>
          </cell>
          <cell r="AW414">
            <v>-5723728.2699999996</v>
          </cell>
          <cell r="AX414">
            <v>0</v>
          </cell>
          <cell r="AY414">
            <v>0</v>
          </cell>
          <cell r="AZ414">
            <v>1934529.88</v>
          </cell>
          <cell r="BA414">
            <v>0</v>
          </cell>
          <cell r="BB414">
            <v>1264069.5</v>
          </cell>
          <cell r="BC414">
            <v>313413.37</v>
          </cell>
          <cell r="BG414">
            <v>-0.65</v>
          </cell>
          <cell r="BH414">
            <v>0</v>
          </cell>
          <cell r="BN414">
            <v>343294.5</v>
          </cell>
          <cell r="BO414">
            <v>0</v>
          </cell>
          <cell r="BP414">
            <v>3974481.45</v>
          </cell>
          <cell r="BQ414">
            <v>0</v>
          </cell>
          <cell r="BU414">
            <v>0</v>
          </cell>
          <cell r="BV414">
            <v>-17647065</v>
          </cell>
          <cell r="BZ414">
            <v>5860800</v>
          </cell>
          <cell r="CA414">
            <v>6822900</v>
          </cell>
          <cell r="CB414">
            <v>5386275</v>
          </cell>
          <cell r="CD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65388745.659999996</v>
          </cell>
          <cell r="CJ414">
            <v>3.9999999105930328E-2</v>
          </cell>
          <cell r="CK414">
            <v>65154079.149999999</v>
          </cell>
          <cell r="CL414">
            <v>65154079.149999999</v>
          </cell>
        </row>
        <row r="415">
          <cell r="B415" t="str">
            <v>IDE26</v>
          </cell>
          <cell r="C415">
            <v>29443798</v>
          </cell>
          <cell r="E415">
            <v>4200000</v>
          </cell>
          <cell r="F415">
            <v>-69401020.359999999</v>
          </cell>
          <cell r="G415">
            <v>114995.08</v>
          </cell>
          <cell r="J415">
            <v>0</v>
          </cell>
          <cell r="K415">
            <v>-8454927.4499999993</v>
          </cell>
          <cell r="L415">
            <v>44852232.280000001</v>
          </cell>
          <cell r="M415">
            <v>337777.55</v>
          </cell>
          <cell r="O415">
            <v>9752643</v>
          </cell>
          <cell r="P415">
            <v>0</v>
          </cell>
          <cell r="Q415">
            <v>889119.4</v>
          </cell>
          <cell r="R415">
            <v>371026.88</v>
          </cell>
          <cell r="S415">
            <v>-711354.29</v>
          </cell>
          <cell r="U415">
            <v>-675555.02</v>
          </cell>
          <cell r="V415">
            <v>0</v>
          </cell>
          <cell r="X415">
            <v>1612856.05</v>
          </cell>
          <cell r="Y415">
            <v>77465</v>
          </cell>
          <cell r="AC415">
            <v>-5236852.33</v>
          </cell>
          <cell r="AD415">
            <v>445997663</v>
          </cell>
          <cell r="AE415">
            <v>-1941819.92</v>
          </cell>
          <cell r="AF415">
            <v>14674791.449999999</v>
          </cell>
          <cell r="AG415">
            <v>1349080.79</v>
          </cell>
          <cell r="AP415">
            <v>0</v>
          </cell>
          <cell r="AT415">
            <v>-67215.8</v>
          </cell>
          <cell r="AU415">
            <v>-1850324.01</v>
          </cell>
          <cell r="AV415">
            <v>-10745479.539999999</v>
          </cell>
          <cell r="AX415">
            <v>-152920.9</v>
          </cell>
          <cell r="AY415">
            <v>4347900.55</v>
          </cell>
          <cell r="AZ415">
            <v>4230898.71</v>
          </cell>
          <cell r="BA415">
            <v>176935.07</v>
          </cell>
          <cell r="BB415">
            <v>524188</v>
          </cell>
          <cell r="BD415">
            <v>-1992242.21</v>
          </cell>
          <cell r="BE415">
            <v>-4603.1000000000004</v>
          </cell>
          <cell r="BK415">
            <v>39182.61</v>
          </cell>
          <cell r="BL415">
            <v>686420.71</v>
          </cell>
          <cell r="BM415">
            <v>-3735.68</v>
          </cell>
          <cell r="BN415">
            <v>0</v>
          </cell>
          <cell r="BZ415">
            <v>12447199</v>
          </cell>
          <cell r="CA415">
            <v>-16460433</v>
          </cell>
          <cell r="CB415">
            <v>537110317.78999996</v>
          </cell>
          <cell r="CD415">
            <v>3162973.81</v>
          </cell>
          <cell r="CF415">
            <v>445997663</v>
          </cell>
          <cell r="CG415">
            <v>445997663</v>
          </cell>
          <cell r="CH415">
            <v>0</v>
          </cell>
          <cell r="CI415">
            <v>17176766.899999999</v>
          </cell>
          <cell r="CJ415">
            <v>1426545.79</v>
          </cell>
          <cell r="CK415">
            <v>14674791.449999999</v>
          </cell>
          <cell r="CL415">
            <v>14674791.449999999</v>
          </cell>
        </row>
        <row r="416">
          <cell r="B416" t="str">
            <v>IDE27</v>
          </cell>
          <cell r="C416">
            <v>939456.59</v>
          </cell>
          <cell r="E416">
            <v>636000</v>
          </cell>
          <cell r="F416">
            <v>92995168.879999995</v>
          </cell>
          <cell r="G416">
            <v>-1051789.19</v>
          </cell>
          <cell r="J416">
            <v>451615</v>
          </cell>
          <cell r="O416">
            <v>3750000</v>
          </cell>
          <cell r="Q416">
            <v>351558.86</v>
          </cell>
          <cell r="T416">
            <v>0</v>
          </cell>
          <cell r="V416">
            <v>26086385.449999999</v>
          </cell>
          <cell r="X416">
            <v>1137712.1399999999</v>
          </cell>
          <cell r="Y416">
            <v>450</v>
          </cell>
          <cell r="AC416">
            <v>-65061600</v>
          </cell>
          <cell r="AD416">
            <v>206457817.50999999</v>
          </cell>
          <cell r="AE416">
            <v>0</v>
          </cell>
          <cell r="AF416">
            <v>168056.84</v>
          </cell>
          <cell r="AG416">
            <v>2478.42</v>
          </cell>
          <cell r="AL416">
            <v>0</v>
          </cell>
          <cell r="AO416">
            <v>564614</v>
          </cell>
          <cell r="AP416">
            <v>1666.11</v>
          </cell>
          <cell r="AQ416">
            <v>-7945.23</v>
          </cell>
          <cell r="AT416">
            <v>6735643.4500000002</v>
          </cell>
          <cell r="AV416">
            <v>-3201695.69</v>
          </cell>
          <cell r="AX416">
            <v>21611902.850000001</v>
          </cell>
          <cell r="AY416">
            <v>22000</v>
          </cell>
          <cell r="AZ416">
            <v>-539041.56000000006</v>
          </cell>
          <cell r="BA416">
            <v>2318841.86</v>
          </cell>
          <cell r="BB416">
            <v>-342598</v>
          </cell>
          <cell r="BD416">
            <v>1992242.21</v>
          </cell>
          <cell r="BF416">
            <v>0</v>
          </cell>
          <cell r="BH416">
            <v>-14026.76</v>
          </cell>
          <cell r="BL416">
            <v>463.49</v>
          </cell>
          <cell r="BN416">
            <v>-292167.09000000003</v>
          </cell>
          <cell r="BO416">
            <v>7565.61</v>
          </cell>
          <cell r="BP416">
            <v>3974481.45</v>
          </cell>
          <cell r="BQ416">
            <v>-8879618.0800000001</v>
          </cell>
          <cell r="BU416">
            <v>0</v>
          </cell>
          <cell r="BZ416">
            <v>-64606533</v>
          </cell>
          <cell r="CA416">
            <v>-64609985</v>
          </cell>
          <cell r="CB416">
            <v>6205468.1699999999</v>
          </cell>
          <cell r="CD416">
            <v>7235590.4800000004</v>
          </cell>
          <cell r="CF416">
            <v>1992242.21</v>
          </cell>
          <cell r="CG416">
            <v>1992242.21</v>
          </cell>
          <cell r="CH416">
            <v>0</v>
          </cell>
          <cell r="CI416">
            <v>23269230.690000001</v>
          </cell>
          <cell r="CJ416">
            <v>-1047789.19</v>
          </cell>
          <cell r="CK416">
            <v>21779959.690000001</v>
          </cell>
          <cell r="CL416">
            <v>21779959.690000001</v>
          </cell>
        </row>
        <row r="417">
          <cell r="B417" t="str">
            <v>IDE28</v>
          </cell>
          <cell r="C417">
            <v>0</v>
          </cell>
          <cell r="D417">
            <v>0</v>
          </cell>
          <cell r="E417">
            <v>0</v>
          </cell>
          <cell r="F417">
            <v>743961334.73000002</v>
          </cell>
          <cell r="G417">
            <v>0</v>
          </cell>
          <cell r="H417">
            <v>-8.4110070019960403E-9</v>
          </cell>
          <cell r="I417">
            <v>-3166.83</v>
          </cell>
          <cell r="J417">
            <v>7109</v>
          </cell>
          <cell r="K417">
            <v>0</v>
          </cell>
          <cell r="L417">
            <v>40092002.810000002</v>
          </cell>
          <cell r="M417">
            <v>-4.2795727495104074E-7</v>
          </cell>
          <cell r="N417">
            <v>-2.1420419216156006E-8</v>
          </cell>
          <cell r="O417">
            <v>30000000</v>
          </cell>
          <cell r="P417">
            <v>0</v>
          </cell>
          <cell r="Q417">
            <v>0</v>
          </cell>
          <cell r="R417">
            <v>84957.95</v>
          </cell>
          <cell r="S417">
            <v>0</v>
          </cell>
          <cell r="T417">
            <v>4.4237822294235229E-9</v>
          </cell>
          <cell r="U417">
            <v>-1.0430812835693359E-7</v>
          </cell>
          <cell r="V417">
            <v>208691083.59999999</v>
          </cell>
          <cell r="W417">
            <v>0</v>
          </cell>
          <cell r="X417">
            <v>0</v>
          </cell>
          <cell r="Y417">
            <v>881320.62</v>
          </cell>
          <cell r="Z417">
            <v>0</v>
          </cell>
          <cell r="AA417">
            <v>0</v>
          </cell>
          <cell r="AB417">
            <v>6822900</v>
          </cell>
          <cell r="AC417">
            <v>1663677235.3</v>
          </cell>
          <cell r="AD417">
            <v>-5796232.2000000002</v>
          </cell>
          <cell r="AE417">
            <v>-145800000</v>
          </cell>
          <cell r="AF417">
            <v>1305909.49</v>
          </cell>
          <cell r="AG417">
            <v>6439774.4800000004</v>
          </cell>
          <cell r="AH417">
            <v>-3.3993273973464966E-8</v>
          </cell>
          <cell r="AI417">
            <v>3.7997961044311523E-7</v>
          </cell>
          <cell r="AJ417">
            <v>-1.862645149230957E-7</v>
          </cell>
          <cell r="AK417">
            <v>2.3283064365386963E-10</v>
          </cell>
          <cell r="AL417">
            <v>1.4551915228366852E-11</v>
          </cell>
          <cell r="AM417">
            <v>0</v>
          </cell>
          <cell r="AN417">
            <v>-1.0686926543712616E-7</v>
          </cell>
          <cell r="AO417">
            <v>2.674619281606283E-8</v>
          </cell>
          <cell r="AP417">
            <v>1.1641532182693481E-10</v>
          </cell>
          <cell r="AQ417">
            <v>-3.9472070056945086E-9</v>
          </cell>
          <cell r="AR417">
            <v>1.8347066088608699E-8</v>
          </cell>
          <cell r="AS417">
            <v>3.8744474295526743E-8</v>
          </cell>
          <cell r="AT417">
            <v>-1.257285475730896E-7</v>
          </cell>
          <cell r="AU417">
            <v>1184391.6200000001</v>
          </cell>
          <cell r="AV417">
            <v>244689.16</v>
          </cell>
          <cell r="AW417">
            <v>101445342.93000001</v>
          </cell>
          <cell r="AX417">
            <v>4290689.0999999996</v>
          </cell>
          <cell r="AY417">
            <v>-2.3283064365386963E-10</v>
          </cell>
          <cell r="AZ417">
            <v>7.6834112405776978E-9</v>
          </cell>
          <cell r="BA417">
            <v>8497775.1300000008</v>
          </cell>
          <cell r="BB417">
            <v>1.0186340659856796E-10</v>
          </cell>
          <cell r="BC417">
            <v>4.4819898903369904E-9</v>
          </cell>
          <cell r="BD417">
            <v>2.3096800028099551E-9</v>
          </cell>
          <cell r="BE417">
            <v>9.3132257461547852E-10</v>
          </cell>
          <cell r="BF417">
            <v>-1.862645149230957E-9</v>
          </cell>
          <cell r="BG417">
            <v>9.3132257461547852E-10</v>
          </cell>
          <cell r="BH417">
            <v>-141694.42000000001</v>
          </cell>
          <cell r="BI417">
            <v>-141694.42000000001</v>
          </cell>
          <cell r="BJ417">
            <v>-192313.88</v>
          </cell>
          <cell r="BK417">
            <v>-780484.14</v>
          </cell>
          <cell r="BL417">
            <v>-362793.91</v>
          </cell>
          <cell r="BM417">
            <v>1.3969838619232178E-9</v>
          </cell>
          <cell r="BN417">
            <v>374855.74</v>
          </cell>
          <cell r="BO417">
            <v>0</v>
          </cell>
          <cell r="BP417">
            <v>0</v>
          </cell>
          <cell r="BQ417">
            <v>0</v>
          </cell>
          <cell r="BR417">
            <v>35294130</v>
          </cell>
          <cell r="BS417">
            <v>35294130</v>
          </cell>
          <cell r="BT417">
            <v>0</v>
          </cell>
          <cell r="BU417">
            <v>0</v>
          </cell>
          <cell r="BV417">
            <v>-17647065</v>
          </cell>
          <cell r="BW417">
            <v>0</v>
          </cell>
          <cell r="BX417">
            <v>0</v>
          </cell>
          <cell r="BY417">
            <v>0</v>
          </cell>
          <cell r="BZ417">
            <v>2731498245.3000002</v>
          </cell>
          <cell r="CA417">
            <v>2731608116.8000002</v>
          </cell>
          <cell r="CB417">
            <v>6822900</v>
          </cell>
          <cell r="CD417">
            <v>-0.19999999925494194</v>
          </cell>
          <cell r="CF417">
            <v>0</v>
          </cell>
          <cell r="CG417">
            <v>0</v>
          </cell>
          <cell r="CH417">
            <v>0</v>
          </cell>
          <cell r="CI417">
            <v>12788464.23</v>
          </cell>
          <cell r="CJ417">
            <v>6439774.4800000004</v>
          </cell>
          <cell r="CK417">
            <v>12788464.23</v>
          </cell>
          <cell r="CL417">
            <v>4290689.0999999996</v>
          </cell>
        </row>
        <row r="418">
          <cell r="B418" t="str">
            <v>IDE29</v>
          </cell>
          <cell r="C418">
            <v>-9227.86</v>
          </cell>
          <cell r="D418">
            <v>0</v>
          </cell>
          <cell r="E418">
            <v>-702665.68</v>
          </cell>
          <cell r="F418">
            <v>4207.41</v>
          </cell>
          <cell r="G418">
            <v>1800068.62</v>
          </cell>
          <cell r="H418">
            <v>0</v>
          </cell>
          <cell r="I418">
            <v>-8.5601641330868006E-9</v>
          </cell>
          <cell r="J418">
            <v>4.6566128730773926E-10</v>
          </cell>
          <cell r="K418">
            <v>-10658637.9</v>
          </cell>
          <cell r="L418">
            <v>3982362.67</v>
          </cell>
          <cell r="M418">
            <v>427999.23</v>
          </cell>
          <cell r="N418">
            <v>9.119048627326265E-8</v>
          </cell>
          <cell r="O418">
            <v>-5.9604644775390625E-8</v>
          </cell>
          <cell r="P418">
            <v>5.5283635447267443E-8</v>
          </cell>
          <cell r="Q418">
            <v>402352.97</v>
          </cell>
          <cell r="R418">
            <v>0</v>
          </cell>
          <cell r="S418">
            <v>-855998.45</v>
          </cell>
          <cell r="T418">
            <v>0</v>
          </cell>
          <cell r="U418">
            <v>-1.862645149230957E-9</v>
          </cell>
          <cell r="V418">
            <v>-1044448.55</v>
          </cell>
          <cell r="W418">
            <v>2.2232507035369053E-7</v>
          </cell>
          <cell r="X418">
            <v>134748.76999999999</v>
          </cell>
          <cell r="Y418">
            <v>462084.67</v>
          </cell>
          <cell r="Z418">
            <v>2.0554580260068178E-10</v>
          </cell>
          <cell r="AA418">
            <v>0</v>
          </cell>
          <cell r="AB418">
            <v>10921725</v>
          </cell>
          <cell r="AC418">
            <v>9.3132257461547852E-9</v>
          </cell>
          <cell r="AD418">
            <v>-13220802</v>
          </cell>
          <cell r="AE418">
            <v>5.5704731494188309E-7</v>
          </cell>
          <cell r="AF418">
            <v>119887269.94</v>
          </cell>
          <cell r="AG418">
            <v>24899979.890000001</v>
          </cell>
          <cell r="AH418">
            <v>8.4043131209909916E-7</v>
          </cell>
          <cell r="AI418">
            <v>3.3527612686157227E-8</v>
          </cell>
          <cell r="AJ418">
            <v>-3.6358869692776352E-8</v>
          </cell>
          <cell r="AK418">
            <v>-2.2165477275848389E-7</v>
          </cell>
          <cell r="AL418">
            <v>-5.1222741603851318E-9</v>
          </cell>
          <cell r="AM418">
            <v>0</v>
          </cell>
          <cell r="AN418">
            <v>3.7252902984619141E-9</v>
          </cell>
          <cell r="AO418">
            <v>583289.97</v>
          </cell>
          <cell r="AP418">
            <v>-20807.89</v>
          </cell>
          <cell r="AQ418">
            <v>2.9103830456733704E-11</v>
          </cell>
          <cell r="AR418">
            <v>-4.0790837374515831E-9</v>
          </cell>
          <cell r="AS418">
            <v>1.1175870895385742E-8</v>
          </cell>
          <cell r="AT418">
            <v>-79739.009999999995</v>
          </cell>
          <cell r="AU418">
            <v>1.7729689716361463E-8</v>
          </cell>
          <cell r="AV418">
            <v>-3622000.8</v>
          </cell>
          <cell r="AW418">
            <v>1.862645149230957E-9</v>
          </cell>
          <cell r="AX418">
            <v>850.03</v>
          </cell>
          <cell r="AY418">
            <v>669331.41</v>
          </cell>
          <cell r="AZ418">
            <v>-3023343.68</v>
          </cell>
          <cell r="BA418">
            <v>2434453.61</v>
          </cell>
          <cell r="BB418">
            <v>-2.3901520762592554E-9</v>
          </cell>
          <cell r="BC418">
            <v>0</v>
          </cell>
          <cell r="BD418">
            <v>0</v>
          </cell>
          <cell r="BE418">
            <v>-12488.93</v>
          </cell>
          <cell r="BF418">
            <v>1.1641532182693481E-10</v>
          </cell>
          <cell r="BG418">
            <v>0</v>
          </cell>
          <cell r="BH418">
            <v>436627.39</v>
          </cell>
          <cell r="BI418">
            <v>4.0745362639427185E-10</v>
          </cell>
          <cell r="BJ418">
            <v>-2.6906499250856086E-10</v>
          </cell>
          <cell r="BK418">
            <v>4.5167780626798049E-10</v>
          </cell>
          <cell r="BL418">
            <v>-940307.82</v>
          </cell>
          <cell r="BM418">
            <v>-4645.28</v>
          </cell>
          <cell r="BN418">
            <v>-9360.35</v>
          </cell>
          <cell r="BO418">
            <v>7565.61</v>
          </cell>
          <cell r="BP418">
            <v>0</v>
          </cell>
          <cell r="BQ418">
            <v>-6872206.9199999999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4.3698378249246161E-13</v>
          </cell>
          <cell r="BY418">
            <v>0</v>
          </cell>
          <cell r="BZ418">
            <v>-8.6736173798840355E-18</v>
          </cell>
          <cell r="CA418">
            <v>4.76837158203125E-6</v>
          </cell>
          <cell r="CB418">
            <v>-13220802</v>
          </cell>
          <cell r="CD418">
            <v>-46353621.560000002</v>
          </cell>
          <cell r="CF418">
            <v>-13220802</v>
          </cell>
          <cell r="CG418">
            <v>-13220802</v>
          </cell>
          <cell r="CH418">
            <v>0</v>
          </cell>
          <cell r="CI418">
            <v>122754820.52999999</v>
          </cell>
          <cell r="CJ418">
            <v>24899979.890000001</v>
          </cell>
          <cell r="CK418">
            <v>123575194.95999999</v>
          </cell>
          <cell r="CL418">
            <v>121140741.34999999</v>
          </cell>
        </row>
      </sheetData>
      <sheetData sheetId="6" refreshError="1">
        <row r="2">
          <cell r="B2" t="str">
            <v>Sum of Closing</v>
          </cell>
        </row>
        <row r="3">
          <cell r="B3" t="str">
            <v>CatCode</v>
          </cell>
          <cell r="C3" t="str">
            <v>A100</v>
          </cell>
          <cell r="D3" t="str">
            <v>A103</v>
          </cell>
          <cell r="E3" t="str">
            <v>A200</v>
          </cell>
          <cell r="F3" t="str">
            <v>AA01</v>
          </cell>
          <cell r="G3" t="str">
            <v>AA02</v>
          </cell>
          <cell r="H3" t="str">
            <v>AA03</v>
          </cell>
          <cell r="I3" t="str">
            <v>AM01</v>
          </cell>
          <cell r="J3" t="str">
            <v>AM02</v>
          </cell>
          <cell r="K3" t="str">
            <v>C001</v>
          </cell>
          <cell r="L3" t="str">
            <v>C002</v>
          </cell>
          <cell r="M3" t="str">
            <v>L001</v>
          </cell>
          <cell r="N3" t="str">
            <v>L002</v>
          </cell>
          <cell r="O3" t="str">
            <v>L003</v>
          </cell>
          <cell r="P3" t="str">
            <v>L100</v>
          </cell>
          <cell r="Q3" t="str">
            <v>M001</v>
          </cell>
          <cell r="R3" t="str">
            <v>M101</v>
          </cell>
          <cell r="S3" t="str">
            <v>P001</v>
          </cell>
          <cell r="T3" t="str">
            <v>P002</v>
          </cell>
          <cell r="U3" t="str">
            <v>P003</v>
          </cell>
          <cell r="V3" t="str">
            <v>P004</v>
          </cell>
          <cell r="W3" t="str">
            <v>P005</v>
          </cell>
          <cell r="X3" t="str">
            <v>P400</v>
          </cell>
          <cell r="Y3" t="str">
            <v>Q001</v>
          </cell>
          <cell r="Z3" t="str">
            <v>R001</v>
          </cell>
          <cell r="AA3" t="str">
            <v>R002</v>
          </cell>
          <cell r="AB3" t="str">
            <v>R003</v>
          </cell>
          <cell r="AC3" t="str">
            <v>R004</v>
          </cell>
          <cell r="AD3" t="str">
            <v>R005</v>
          </cell>
          <cell r="AE3" t="str">
            <v>R006</v>
          </cell>
          <cell r="AF3" t="str">
            <v>R007</v>
          </cell>
          <cell r="AG3" t="str">
            <v>R008</v>
          </cell>
          <cell r="AH3" t="str">
            <v>R009</v>
          </cell>
          <cell r="AI3" t="str">
            <v>R010</v>
          </cell>
          <cell r="AJ3" t="str">
            <v>R011</v>
          </cell>
          <cell r="AK3" t="str">
            <v>R012</v>
          </cell>
          <cell r="AL3" t="str">
            <v>R013</v>
          </cell>
          <cell r="AM3" t="str">
            <v>R014</v>
          </cell>
          <cell r="AN3" t="str">
            <v>R016</v>
          </cell>
          <cell r="AO3" t="str">
            <v>R020</v>
          </cell>
          <cell r="AP3" t="str">
            <v>R030</v>
          </cell>
          <cell r="AQ3" t="str">
            <v>R100</v>
          </cell>
          <cell r="AR3" t="str">
            <v>R150</v>
          </cell>
          <cell r="AS3" t="str">
            <v>R151</v>
          </cell>
          <cell r="AT3" t="str">
            <v>R152</v>
          </cell>
          <cell r="AU3" t="str">
            <v>R201</v>
          </cell>
          <cell r="AV3" t="str">
            <v>R210</v>
          </cell>
          <cell r="AW3" t="str">
            <v>R211</v>
          </cell>
          <cell r="AX3" t="str">
            <v>R212</v>
          </cell>
          <cell r="AY3" t="str">
            <v>R213</v>
          </cell>
          <cell r="AZ3" t="str">
            <v>R214</v>
          </cell>
          <cell r="BA3" t="str">
            <v>R260</v>
          </cell>
          <cell r="BB3" t="str">
            <v>R301</v>
          </cell>
          <cell r="BC3" t="str">
            <v>R302</v>
          </cell>
          <cell r="BD3" t="str">
            <v>R303</v>
          </cell>
          <cell r="BE3" t="str">
            <v>R350</v>
          </cell>
          <cell r="BF3" t="str">
            <v>R400</v>
          </cell>
          <cell r="BG3" t="str">
            <v>R401</v>
          </cell>
          <cell r="BH3" t="str">
            <v>R403</v>
          </cell>
          <cell r="BI3" t="str">
            <v>R404</v>
          </cell>
          <cell r="BJ3" t="str">
            <v>R405</v>
          </cell>
          <cell r="BK3" t="str">
            <v>R406</v>
          </cell>
          <cell r="BL3" t="str">
            <v>R407</v>
          </cell>
          <cell r="BM3" t="str">
            <v>R408</v>
          </cell>
          <cell r="BN3" t="str">
            <v>R409</v>
          </cell>
          <cell r="BO3" t="str">
            <v>R410</v>
          </cell>
          <cell r="BP3" t="str">
            <v>R411</v>
          </cell>
          <cell r="BQ3" t="str">
            <v>R500</v>
          </cell>
          <cell r="BR3" t="str">
            <v>Grand Total</v>
          </cell>
          <cell r="BS3" t="str">
            <v>R407</v>
          </cell>
          <cell r="BT3" t="str">
            <v>R408</v>
          </cell>
          <cell r="BU3" t="str">
            <v>R409</v>
          </cell>
          <cell r="BV3" t="str">
            <v>R410</v>
          </cell>
          <cell r="BW3" t="str">
            <v>R411</v>
          </cell>
          <cell r="BX3" t="str">
            <v>R500</v>
          </cell>
          <cell r="BY3" t="str">
            <v>R503</v>
          </cell>
          <cell r="BZ3" t="str">
            <v>Grand Total</v>
          </cell>
          <cell r="CA3" t="str">
            <v>RPM</v>
          </cell>
          <cell r="CB3" t="str">
            <v>PPL</v>
          </cell>
          <cell r="CC3" t="str">
            <v>LPM</v>
          </cell>
          <cell r="CF3" t="str">
            <v>RPM</v>
          </cell>
          <cell r="CG3" t="str">
            <v>RPM2</v>
          </cell>
          <cell r="CH3" t="str">
            <v>PPL</v>
          </cell>
          <cell r="CI3" t="str">
            <v>LPM</v>
          </cell>
          <cell r="CJ3" t="str">
            <v>SA</v>
          </cell>
          <cell r="CK3" t="str">
            <v>D&amp;T</v>
          </cell>
          <cell r="CL3" t="str">
            <v>E&amp;Y</v>
          </cell>
        </row>
        <row r="4">
          <cell r="B4" t="str">
            <v>BAA06</v>
          </cell>
          <cell r="M4">
            <v>5800687.4100000001</v>
          </cell>
          <cell r="N4">
            <v>5800687.4100000001</v>
          </cell>
          <cell r="O4">
            <v>0</v>
          </cell>
          <cell r="Z4">
            <v>8976723.8699999992</v>
          </cell>
          <cell r="AC4">
            <v>8612115.6999999993</v>
          </cell>
          <cell r="AD4">
            <v>0</v>
          </cell>
          <cell r="AE4">
            <v>203308627.00999999</v>
          </cell>
          <cell r="BN4">
            <v>21035318.829999998</v>
          </cell>
          <cell r="BQ4">
            <v>14777411.279999999</v>
          </cell>
          <cell r="BR4">
            <v>14777411.279999999</v>
          </cell>
          <cell r="BV4">
            <v>14777411.279999999</v>
          </cell>
          <cell r="BW4">
            <v>8612115.6999999993</v>
          </cell>
          <cell r="BZ4">
            <v>8612115.6999999993</v>
          </cell>
          <cell r="CA4">
            <v>8976723.8699999992</v>
          </cell>
          <cell r="CB4">
            <v>0</v>
          </cell>
          <cell r="CC4">
            <v>5800687.4100000001</v>
          </cell>
          <cell r="CF4">
            <v>8976723.8699999992</v>
          </cell>
          <cell r="CG4">
            <v>8976723.8699999992</v>
          </cell>
          <cell r="CH4">
            <v>0</v>
          </cell>
          <cell r="CI4">
            <v>5800687.4100000001</v>
          </cell>
          <cell r="CJ4">
            <v>14777411.279999999</v>
          </cell>
          <cell r="CK4">
            <v>0</v>
          </cell>
          <cell r="CL4">
            <v>14777411.279999999</v>
          </cell>
        </row>
        <row r="5">
          <cell r="B5" t="str">
            <v>BAA55</v>
          </cell>
          <cell r="C5">
            <v>0</v>
          </cell>
          <cell r="G5">
            <v>407172.65</v>
          </cell>
          <cell r="H5">
            <v>407172.65</v>
          </cell>
          <cell r="J5">
            <v>498635.94</v>
          </cell>
          <cell r="K5">
            <v>47947412.130000003</v>
          </cell>
          <cell r="L5">
            <v>47947412.130000003</v>
          </cell>
          <cell r="M5">
            <v>-1139900470.51</v>
          </cell>
          <cell r="N5">
            <v>534491218.54000002</v>
          </cell>
          <cell r="O5">
            <v>667137</v>
          </cell>
          <cell r="P5">
            <v>581181592.19000006</v>
          </cell>
          <cell r="Q5">
            <v>667137</v>
          </cell>
          <cell r="R5">
            <v>2279800941.0100002</v>
          </cell>
          <cell r="S5">
            <v>3320156.47</v>
          </cell>
          <cell r="T5">
            <v>1343655401</v>
          </cell>
          <cell r="U5">
            <v>0</v>
          </cell>
          <cell r="V5">
            <v>6003429</v>
          </cell>
          <cell r="W5">
            <v>1429113891.9100001</v>
          </cell>
          <cell r="X5">
            <v>7021000</v>
          </cell>
          <cell r="Y5">
            <v>6003429</v>
          </cell>
          <cell r="Z5">
            <v>4349197.66</v>
          </cell>
          <cell r="AA5">
            <v>660206335.51999998</v>
          </cell>
          <cell r="AB5">
            <v>1310085572.0799999</v>
          </cell>
          <cell r="AC5">
            <v>187383742.12</v>
          </cell>
          <cell r="AD5">
            <v>448039483.20999998</v>
          </cell>
          <cell r="AE5">
            <v>2275692272.1999998</v>
          </cell>
          <cell r="AF5">
            <v>284125816.13999999</v>
          </cell>
          <cell r="AG5">
            <v>700363129.24000001</v>
          </cell>
          <cell r="AH5">
            <v>1624991001.73</v>
          </cell>
          <cell r="AI5">
            <v>1012244366.36</v>
          </cell>
          <cell r="AJ5">
            <v>2242534.5299999998</v>
          </cell>
          <cell r="AK5">
            <v>4871437240.3000002</v>
          </cell>
          <cell r="AL5">
            <v>2242534.5299999998</v>
          </cell>
          <cell r="AM5">
            <v>2242534.5299999998</v>
          </cell>
          <cell r="AN5">
            <v>20170.22</v>
          </cell>
          <cell r="AO5">
            <v>1393710306.48</v>
          </cell>
          <cell r="AP5">
            <v>175148.21</v>
          </cell>
          <cell r="AQ5">
            <v>0</v>
          </cell>
          <cell r="AR5">
            <v>69626.570000000007</v>
          </cell>
          <cell r="AS5">
            <v>69626.570000000007</v>
          </cell>
          <cell r="AT5">
            <v>1201219.3799999999</v>
          </cell>
          <cell r="AU5">
            <v>0</v>
          </cell>
          <cell r="AV5">
            <v>69626.570000000007</v>
          </cell>
          <cell r="AW5">
            <v>146552003.38</v>
          </cell>
          <cell r="AX5">
            <v>69626.570000000007</v>
          </cell>
          <cell r="AY5">
            <v>69626.570000000007</v>
          </cell>
          <cell r="AZ5">
            <v>69626.570000000007</v>
          </cell>
          <cell r="BB5">
            <v>1</v>
          </cell>
          <cell r="BC5">
            <v>1330444</v>
          </cell>
          <cell r="BD5">
            <v>726181</v>
          </cell>
          <cell r="BE5">
            <v>5469</v>
          </cell>
          <cell r="BF5">
            <v>1</v>
          </cell>
          <cell r="BG5">
            <v>1330444</v>
          </cell>
          <cell r="BH5">
            <v>726181</v>
          </cell>
          <cell r="BI5">
            <v>5469</v>
          </cell>
          <cell r="BJ5">
            <v>2222052</v>
          </cell>
          <cell r="BK5">
            <v>40345</v>
          </cell>
          <cell r="BL5">
            <v>32586.5</v>
          </cell>
          <cell r="BM5">
            <v>680926</v>
          </cell>
          <cell r="BN5">
            <v>195555</v>
          </cell>
          <cell r="BO5">
            <v>40345</v>
          </cell>
          <cell r="BP5">
            <v>32586.5</v>
          </cell>
          <cell r="BQ5">
            <v>2222052</v>
          </cell>
          <cell r="BR5">
            <v>9258911455.1700001</v>
          </cell>
          <cell r="BS5">
            <v>40345</v>
          </cell>
          <cell r="BT5">
            <v>680926</v>
          </cell>
          <cell r="BU5">
            <v>195555</v>
          </cell>
          <cell r="BV5">
            <v>40345</v>
          </cell>
          <cell r="BW5">
            <v>32586.5</v>
          </cell>
          <cell r="BX5">
            <v>72703179.609999999</v>
          </cell>
          <cell r="BZ5">
            <v>13463185300.9</v>
          </cell>
          <cell r="CA5">
            <v>7310095342.3100004</v>
          </cell>
          <cell r="CB5">
            <v>1346975557.47</v>
          </cell>
          <cell r="CC5">
            <v>534491218.54000002</v>
          </cell>
          <cell r="CF5">
            <v>7310095342.3100004</v>
          </cell>
          <cell r="CG5">
            <v>7310095342.3100004</v>
          </cell>
          <cell r="CH5">
            <v>1346975557.47</v>
          </cell>
          <cell r="CI5">
            <v>534491218.54000002</v>
          </cell>
          <cell r="CJ5">
            <v>9258911455.1700001</v>
          </cell>
          <cell r="CK5">
            <v>0</v>
          </cell>
          <cell r="CL5">
            <v>9210964043.0400009</v>
          </cell>
        </row>
        <row r="6">
          <cell r="B6" t="str">
            <v>BAA58</v>
          </cell>
          <cell r="G6">
            <v>0</v>
          </cell>
          <cell r="K6">
            <v>498635.94</v>
          </cell>
          <cell r="L6">
            <v>-474246665</v>
          </cell>
          <cell r="M6">
            <v>-219629439</v>
          </cell>
          <cell r="N6">
            <v>-928403484.15999997</v>
          </cell>
          <cell r="O6">
            <v>40000000</v>
          </cell>
          <cell r="P6">
            <v>692887323.21000004</v>
          </cell>
          <cell r="Q6">
            <v>0</v>
          </cell>
          <cell r="S6">
            <v>1856806968.3399999</v>
          </cell>
          <cell r="V6">
            <v>4336792.8</v>
          </cell>
          <cell r="W6">
            <v>1624266092.79</v>
          </cell>
          <cell r="Y6">
            <v>-208069995</v>
          </cell>
          <cell r="AA6">
            <v>7021000</v>
          </cell>
          <cell r="AB6">
            <v>-196510551</v>
          </cell>
          <cell r="AC6">
            <v>-176281524</v>
          </cell>
          <cell r="AD6">
            <v>275142323.83999997</v>
          </cell>
          <cell r="AE6">
            <v>2329990766.6900001</v>
          </cell>
          <cell r="AF6">
            <v>1834187850.7</v>
          </cell>
          <cell r="AG6">
            <v>678080824.04999995</v>
          </cell>
          <cell r="AH6">
            <v>2742562631.1799998</v>
          </cell>
          <cell r="AI6">
            <v>409039992.23000002</v>
          </cell>
          <cell r="AJ6">
            <v>1573153710.3399999</v>
          </cell>
          <cell r="AK6">
            <v>3632188944.5799999</v>
          </cell>
          <cell r="AM6">
            <v>2242534.5299999998</v>
          </cell>
          <cell r="AO6">
            <v>1177553447.7</v>
          </cell>
          <cell r="AP6">
            <v>474246661.06999999</v>
          </cell>
          <cell r="AS6">
            <v>316995237.26999998</v>
          </cell>
          <cell r="AT6">
            <v>129552392.54000001</v>
          </cell>
          <cell r="AV6">
            <v>136397044.47</v>
          </cell>
          <cell r="BA6">
            <v>69626.570000000007</v>
          </cell>
          <cell r="BN6">
            <v>-219629439</v>
          </cell>
          <cell r="BO6">
            <v>0</v>
          </cell>
          <cell r="BP6">
            <v>1330444</v>
          </cell>
          <cell r="BQ6">
            <v>0</v>
          </cell>
          <cell r="BR6">
            <v>-208069998.93000001</v>
          </cell>
          <cell r="BS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-196510551</v>
          </cell>
          <cell r="CA6">
            <v>474246661.06999999</v>
          </cell>
          <cell r="CB6">
            <v>0</v>
          </cell>
          <cell r="CC6">
            <v>0</v>
          </cell>
          <cell r="CF6">
            <v>474246661.06999999</v>
          </cell>
          <cell r="CG6">
            <v>0</v>
          </cell>
          <cell r="CH6">
            <v>0</v>
          </cell>
          <cell r="CI6">
            <v>0</v>
          </cell>
          <cell r="CJ6">
            <v>-682316660</v>
          </cell>
          <cell r="CK6">
            <v>0</v>
          </cell>
          <cell r="CL6">
            <v>266176666.06999999</v>
          </cell>
        </row>
        <row r="7">
          <cell r="B7" t="str">
            <v>BAA59</v>
          </cell>
          <cell r="G7">
            <v>407172.65</v>
          </cell>
          <cell r="K7">
            <v>47947412.130000003</v>
          </cell>
          <cell r="L7">
            <v>-61279885</v>
          </cell>
          <cell r="N7">
            <v>2233136</v>
          </cell>
          <cell r="O7">
            <v>2233136</v>
          </cell>
          <cell r="P7">
            <v>2233136</v>
          </cell>
          <cell r="Q7">
            <v>667137</v>
          </cell>
          <cell r="S7">
            <v>0</v>
          </cell>
          <cell r="T7">
            <v>5858263</v>
          </cell>
          <cell r="V7">
            <v>4336792.8</v>
          </cell>
          <cell r="W7">
            <v>5858263</v>
          </cell>
          <cell r="Y7">
            <v>6003429</v>
          </cell>
          <cell r="Z7">
            <v>0</v>
          </cell>
          <cell r="AA7">
            <v>2187857</v>
          </cell>
          <cell r="AB7">
            <v>3056610</v>
          </cell>
          <cell r="AC7">
            <v>5706620</v>
          </cell>
          <cell r="AD7">
            <v>5706620</v>
          </cell>
          <cell r="AE7">
            <v>8136882</v>
          </cell>
          <cell r="AF7">
            <v>8067227</v>
          </cell>
          <cell r="AG7">
            <v>17018912</v>
          </cell>
          <cell r="AH7">
            <v>28417827</v>
          </cell>
          <cell r="AI7">
            <v>17018912</v>
          </cell>
          <cell r="AJ7">
            <v>28417827</v>
          </cell>
          <cell r="AK7">
            <v>3632485437.25</v>
          </cell>
          <cell r="AM7">
            <v>2242534.5299999998</v>
          </cell>
          <cell r="AO7">
            <v>1177753651.22</v>
          </cell>
          <cell r="AT7">
            <v>192369884.06999999</v>
          </cell>
          <cell r="AU7">
            <v>69771640.310000002</v>
          </cell>
          <cell r="AV7">
            <v>132090283.8</v>
          </cell>
          <cell r="AX7">
            <v>0</v>
          </cell>
          <cell r="AY7">
            <v>0</v>
          </cell>
          <cell r="AZ7">
            <v>0</v>
          </cell>
          <cell r="BA7">
            <v>69626.570000000007</v>
          </cell>
          <cell r="BN7">
            <v>80683334</v>
          </cell>
          <cell r="BO7">
            <v>1</v>
          </cell>
          <cell r="BP7">
            <v>1330444</v>
          </cell>
          <cell r="BQ7">
            <v>80683334</v>
          </cell>
          <cell r="BR7">
            <v>80683334</v>
          </cell>
          <cell r="BS7">
            <v>2222052</v>
          </cell>
          <cell r="BV7">
            <v>80683334</v>
          </cell>
          <cell r="BW7">
            <v>80683334</v>
          </cell>
          <cell r="BX7">
            <v>40345</v>
          </cell>
          <cell r="BY7">
            <v>32586.5</v>
          </cell>
          <cell r="BZ7">
            <v>131089999.06999999</v>
          </cell>
          <cell r="CA7">
            <v>72591935</v>
          </cell>
          <cell r="CB7">
            <v>5858263</v>
          </cell>
          <cell r="CC7">
            <v>2233136</v>
          </cell>
          <cell r="CF7">
            <v>72591935</v>
          </cell>
          <cell r="CG7">
            <v>72591935</v>
          </cell>
          <cell r="CH7">
            <v>5858263</v>
          </cell>
          <cell r="CI7">
            <v>2233136</v>
          </cell>
          <cell r="CJ7">
            <v>80683334</v>
          </cell>
          <cell r="CK7">
            <v>0</v>
          </cell>
          <cell r="CL7">
            <v>80683334</v>
          </cell>
        </row>
        <row r="8">
          <cell r="B8" t="str">
            <v>BAA60</v>
          </cell>
          <cell r="L8">
            <v>0</v>
          </cell>
          <cell r="M8">
            <v>-5274373.5</v>
          </cell>
          <cell r="N8">
            <v>-174147551.66</v>
          </cell>
          <cell r="O8">
            <v>-147677710.28</v>
          </cell>
          <cell r="P8">
            <v>2233136</v>
          </cell>
          <cell r="Q8">
            <v>2233136</v>
          </cell>
          <cell r="R8">
            <v>10548747</v>
          </cell>
          <cell r="S8">
            <v>4242366.16</v>
          </cell>
          <cell r="T8">
            <v>-378759087.50999999</v>
          </cell>
          <cell r="V8">
            <v>5901235.4500000002</v>
          </cell>
          <cell r="W8">
            <v>5901235.4500000002</v>
          </cell>
          <cell r="X8">
            <v>5901235.4500000002</v>
          </cell>
          <cell r="Z8">
            <v>-22604075.77</v>
          </cell>
          <cell r="AA8">
            <v>-205271039.78999999</v>
          </cell>
          <cell r="AB8">
            <v>-78640922.099999994</v>
          </cell>
          <cell r="AC8">
            <v>117981000</v>
          </cell>
          <cell r="AD8">
            <v>-191093653.86000001</v>
          </cell>
          <cell r="AE8">
            <v>-656391619.25</v>
          </cell>
          <cell r="AF8">
            <v>-93882102.409999996</v>
          </cell>
          <cell r="AG8">
            <v>-201593796.71000001</v>
          </cell>
          <cell r="AH8">
            <v>-422086611.56999999</v>
          </cell>
          <cell r="AI8">
            <v>17018912</v>
          </cell>
          <cell r="AJ8">
            <v>-2242534.5299999998</v>
          </cell>
          <cell r="AK8">
            <v>32228143.120000001</v>
          </cell>
          <cell r="AL8">
            <v>-2242534.5299999998</v>
          </cell>
          <cell r="AN8">
            <v>-20170.22</v>
          </cell>
          <cell r="AO8">
            <v>0</v>
          </cell>
          <cell r="AP8">
            <v>-96326.82</v>
          </cell>
          <cell r="AQ8">
            <v>0</v>
          </cell>
          <cell r="AR8">
            <v>0</v>
          </cell>
          <cell r="AS8">
            <v>-53359.82</v>
          </cell>
          <cell r="AU8">
            <v>0</v>
          </cell>
          <cell r="AV8">
            <v>-60319.82</v>
          </cell>
          <cell r="AW8">
            <v>0.53</v>
          </cell>
          <cell r="BN8">
            <v>-1933394077.7099998</v>
          </cell>
          <cell r="BQ8">
            <v>-2539538950.6900005</v>
          </cell>
          <cell r="BR8">
            <v>-2426766354.9800005</v>
          </cell>
          <cell r="BV8">
            <v>-2750066023.0400004</v>
          </cell>
          <cell r="BW8">
            <v>-2867576513.9300003</v>
          </cell>
          <cell r="BZ8">
            <v>85873894.730000004</v>
          </cell>
          <cell r="CA8">
            <v>-1873806355.99</v>
          </cell>
          <cell r="CB8">
            <v>-378759087.50999999</v>
          </cell>
          <cell r="CC8">
            <v>-174147551.66</v>
          </cell>
          <cell r="CF8">
            <v>-1873806355.99</v>
          </cell>
          <cell r="CG8">
            <v>-1873806355.99</v>
          </cell>
          <cell r="CH8">
            <v>-378759087.50999999</v>
          </cell>
          <cell r="CI8">
            <v>-174147551.66</v>
          </cell>
          <cell r="CJ8">
            <v>-2426766354.9800005</v>
          </cell>
          <cell r="CK8">
            <v>0</v>
          </cell>
          <cell r="CL8">
            <v>-2426766354.9800005</v>
          </cell>
        </row>
        <row r="9">
          <cell r="B9" t="str">
            <v>BAA61</v>
          </cell>
          <cell r="L9">
            <v>-12877163</v>
          </cell>
          <cell r="M9">
            <v>67970837.879999995</v>
          </cell>
          <cell r="N9">
            <v>-253322</v>
          </cell>
          <cell r="O9">
            <v>-170803</v>
          </cell>
          <cell r="P9">
            <v>-208142336.59999999</v>
          </cell>
          <cell r="Q9">
            <v>-304391789.93000001</v>
          </cell>
          <cell r="R9">
            <v>-135941675.44999999</v>
          </cell>
          <cell r="S9">
            <v>-33958036.549999997</v>
          </cell>
          <cell r="T9">
            <v>-648663</v>
          </cell>
          <cell r="V9">
            <v>-646027725.69000006</v>
          </cell>
          <cell r="W9">
            <v>-490794574.94999999</v>
          </cell>
          <cell r="X9">
            <v>-748432739.49000001</v>
          </cell>
          <cell r="Z9">
            <v>0</v>
          </cell>
          <cell r="AA9">
            <v>-227853</v>
          </cell>
          <cell r="AB9">
            <v>-204718</v>
          </cell>
          <cell r="AC9">
            <v>-8306230.8099999996</v>
          </cell>
          <cell r="AD9">
            <v>-623152</v>
          </cell>
          <cell r="AE9">
            <v>-794552</v>
          </cell>
          <cell r="AF9">
            <v>-897108</v>
          </cell>
          <cell r="AG9">
            <v>-1201843</v>
          </cell>
          <cell r="AH9">
            <v>-2883819</v>
          </cell>
          <cell r="AI9">
            <v>-269771645.88999999</v>
          </cell>
          <cell r="AJ9">
            <v>-597502686.36000001</v>
          </cell>
          <cell r="AK9">
            <v>32228143.120000001</v>
          </cell>
          <cell r="AL9">
            <v>-2242534.5299999998</v>
          </cell>
          <cell r="AM9">
            <v>-2242534.5299999998</v>
          </cell>
          <cell r="AN9">
            <v>-15775045.85</v>
          </cell>
          <cell r="AO9">
            <v>36786104.32</v>
          </cell>
          <cell r="AP9">
            <v>-96822428.030000001</v>
          </cell>
          <cell r="AS9">
            <v>-9934866.8499999996</v>
          </cell>
          <cell r="AT9">
            <v>-190422.42</v>
          </cell>
          <cell r="AU9">
            <v>-10062500.01</v>
          </cell>
          <cell r="AV9">
            <v>-30525230.829999998</v>
          </cell>
          <cell r="AW9">
            <v>0</v>
          </cell>
          <cell r="AX9">
            <v>-67279.820000000007</v>
          </cell>
          <cell r="AY9">
            <v>-69626.570000000007</v>
          </cell>
          <cell r="AZ9">
            <v>-20170.22</v>
          </cell>
          <cell r="BB9">
            <v>-69626.570000000007</v>
          </cell>
          <cell r="BC9">
            <v>-20170.22</v>
          </cell>
          <cell r="BD9">
            <v>-69626.570000000007</v>
          </cell>
          <cell r="BE9">
            <v>-69626.570000000007</v>
          </cell>
          <cell r="BN9">
            <v>-4866612</v>
          </cell>
          <cell r="BQ9">
            <v>-8116800.3199999994</v>
          </cell>
          <cell r="BR9">
            <v>-7735030</v>
          </cell>
          <cell r="BV9">
            <v>-9044525.2699999996</v>
          </cell>
          <cell r="BW9">
            <v>-9508387.3399999999</v>
          </cell>
          <cell r="BZ9">
            <v>-3164478913.0800009</v>
          </cell>
          <cell r="CA9">
            <v>-6833045</v>
          </cell>
          <cell r="CB9">
            <v>-648663</v>
          </cell>
          <cell r="CC9">
            <v>-253322</v>
          </cell>
          <cell r="CF9">
            <v>-6833045</v>
          </cell>
          <cell r="CG9">
            <v>-6833045</v>
          </cell>
          <cell r="CH9">
            <v>-648663</v>
          </cell>
          <cell r="CI9">
            <v>-253322</v>
          </cell>
          <cell r="CJ9">
            <v>-7735030</v>
          </cell>
          <cell r="CK9">
            <v>0</v>
          </cell>
          <cell r="CL9">
            <v>-7735030</v>
          </cell>
        </row>
        <row r="10">
          <cell r="B10" t="str">
            <v>BAC01</v>
          </cell>
          <cell r="C10">
            <v>2171883.77</v>
          </cell>
          <cell r="D10">
            <v>2000000</v>
          </cell>
          <cell r="E10">
            <v>175570.55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0</v>
          </cell>
          <cell r="K10">
            <v>350000</v>
          </cell>
          <cell r="L10">
            <v>350000</v>
          </cell>
          <cell r="M10">
            <v>12</v>
          </cell>
          <cell r="N10">
            <v>57163557.579999998</v>
          </cell>
          <cell r="O10">
            <v>14</v>
          </cell>
          <cell r="P10">
            <v>-318107.44</v>
          </cell>
          <cell r="Q10">
            <v>16</v>
          </cell>
          <cell r="R10">
            <v>17</v>
          </cell>
          <cell r="S10">
            <v>-114327114.90000001</v>
          </cell>
          <cell r="T10">
            <v>19</v>
          </cell>
          <cell r="U10">
            <v>20</v>
          </cell>
          <cell r="V10">
            <v>21</v>
          </cell>
          <cell r="W10">
            <v>-836313.93</v>
          </cell>
          <cell r="X10">
            <v>23</v>
          </cell>
          <cell r="Y10">
            <v>24</v>
          </cell>
          <cell r="Z10">
            <v>25</v>
          </cell>
          <cell r="AA10">
            <v>26</v>
          </cell>
          <cell r="AB10">
            <v>27</v>
          </cell>
          <cell r="AC10">
            <v>28</v>
          </cell>
          <cell r="AD10">
            <v>-297847.59999999998</v>
          </cell>
          <cell r="AE10">
            <v>-347033.46</v>
          </cell>
          <cell r="AF10">
            <v>-804708.94</v>
          </cell>
          <cell r="AG10">
            <v>-1056775.24</v>
          </cell>
          <cell r="AH10">
            <v>-1153179</v>
          </cell>
          <cell r="AI10">
            <v>-1787657.74</v>
          </cell>
          <cell r="AJ10">
            <v>-3863624.12</v>
          </cell>
          <cell r="AK10">
            <v>-855208788.87</v>
          </cell>
          <cell r="AL10">
            <v>41373373.140000001</v>
          </cell>
          <cell r="AM10">
            <v>55408211.990000002</v>
          </cell>
          <cell r="AN10">
            <v>39</v>
          </cell>
          <cell r="AO10">
            <v>-45371693.359999999</v>
          </cell>
          <cell r="AP10">
            <v>41</v>
          </cell>
          <cell r="AQ10">
            <v>42</v>
          </cell>
          <cell r="AR10">
            <v>43</v>
          </cell>
          <cell r="AS10">
            <v>44</v>
          </cell>
          <cell r="AT10">
            <v>-8311248.04</v>
          </cell>
          <cell r="AU10">
            <v>46</v>
          </cell>
          <cell r="AV10">
            <v>-10724445.9</v>
          </cell>
          <cell r="AW10">
            <v>48</v>
          </cell>
          <cell r="AX10">
            <v>49</v>
          </cell>
          <cell r="AY10">
            <v>-20170.22</v>
          </cell>
          <cell r="AZ10">
            <v>51</v>
          </cell>
          <cell r="BA10">
            <v>-69626.570000000007</v>
          </cell>
          <cell r="BB10">
            <v>53</v>
          </cell>
          <cell r="BC10">
            <v>54</v>
          </cell>
          <cell r="BD10">
            <v>55</v>
          </cell>
          <cell r="BE10">
            <v>56</v>
          </cell>
          <cell r="BF10">
            <v>57</v>
          </cell>
          <cell r="BG10">
            <v>58</v>
          </cell>
          <cell r="BH10">
            <v>59</v>
          </cell>
          <cell r="BI10">
            <v>60</v>
          </cell>
          <cell r="BJ10">
            <v>61</v>
          </cell>
          <cell r="BK10">
            <v>62</v>
          </cell>
          <cell r="BL10">
            <v>63</v>
          </cell>
          <cell r="BM10">
            <v>64</v>
          </cell>
          <cell r="BN10">
            <v>46015440.950000003</v>
          </cell>
          <cell r="BO10">
            <v>66</v>
          </cell>
          <cell r="BP10">
            <v>67</v>
          </cell>
          <cell r="BQ10">
            <v>68</v>
          </cell>
          <cell r="BR10">
            <v>60105666.310000002</v>
          </cell>
          <cell r="BS10">
            <v>70</v>
          </cell>
          <cell r="BT10">
            <v>71</v>
          </cell>
          <cell r="BU10">
            <v>72</v>
          </cell>
          <cell r="BV10">
            <v>73</v>
          </cell>
          <cell r="BW10">
            <v>74</v>
          </cell>
          <cell r="BX10">
            <v>75</v>
          </cell>
          <cell r="BY10">
            <v>76</v>
          </cell>
          <cell r="BZ10">
            <v>-10465247.470000001</v>
          </cell>
          <cell r="CA10">
            <v>55408211.990000002</v>
          </cell>
          <cell r="CB10">
            <v>0</v>
          </cell>
          <cell r="CC10">
            <v>0</v>
          </cell>
          <cell r="CD10">
            <v>81</v>
          </cell>
          <cell r="CE10">
            <v>82</v>
          </cell>
          <cell r="CF10">
            <v>55408211.990000002</v>
          </cell>
          <cell r="CG10">
            <v>55408211.990000002</v>
          </cell>
          <cell r="CH10">
            <v>0</v>
          </cell>
          <cell r="CI10">
            <v>0</v>
          </cell>
          <cell r="CJ10">
            <v>60105666.310000002</v>
          </cell>
          <cell r="CK10">
            <v>4347454.32</v>
          </cell>
          <cell r="CL10">
            <v>55408211.990000002</v>
          </cell>
        </row>
        <row r="11">
          <cell r="B11" t="str">
            <v>BAC03</v>
          </cell>
          <cell r="C11">
            <v>33362391.440000001</v>
          </cell>
          <cell r="D11">
            <v>2000000</v>
          </cell>
          <cell r="E11">
            <v>190032.05</v>
          </cell>
          <cell r="K11">
            <v>350000</v>
          </cell>
          <cell r="N11">
            <v>175812.47</v>
          </cell>
          <cell r="P11">
            <v>-391762.38</v>
          </cell>
          <cell r="S11">
            <v>-351624.9</v>
          </cell>
          <cell r="W11">
            <v>-1031118.6</v>
          </cell>
          <cell r="AD11">
            <v>-8306230.8099999996</v>
          </cell>
          <cell r="AE11">
            <v>-512614.51</v>
          </cell>
          <cell r="AF11">
            <v>-496916.75</v>
          </cell>
          <cell r="AG11">
            <v>-993243.98</v>
          </cell>
          <cell r="AH11">
            <v>-1329087.04</v>
          </cell>
          <cell r="AI11">
            <v>-1419103.92</v>
          </cell>
          <cell r="AJ11">
            <v>-2373475.21</v>
          </cell>
          <cell r="AK11">
            <v>-4954567.16</v>
          </cell>
          <cell r="AL11">
            <v>729382.31</v>
          </cell>
          <cell r="AM11">
            <v>-2242534.5299999998</v>
          </cell>
          <cell r="AO11">
            <v>5237264.88</v>
          </cell>
          <cell r="AP11">
            <v>10380618.59</v>
          </cell>
          <cell r="AS11">
            <v>314872017</v>
          </cell>
          <cell r="AT11">
            <v>344312960.75999999</v>
          </cell>
          <cell r="AU11">
            <v>384294358.24000001</v>
          </cell>
          <cell r="AV11">
            <v>-8968397.2599999998</v>
          </cell>
          <cell r="AY11">
            <v>-20170.22</v>
          </cell>
          <cell r="BA11">
            <v>-69626.570000000007</v>
          </cell>
          <cell r="BN11">
            <v>72162255.409999996</v>
          </cell>
          <cell r="BQ11">
            <v>35657657.260000005</v>
          </cell>
          <cell r="BR11">
            <v>33362391.440000001</v>
          </cell>
          <cell r="BV11">
            <v>36574492.010000005</v>
          </cell>
          <cell r="BW11">
            <v>38712815.460000001</v>
          </cell>
          <cell r="BZ11">
            <v>9949180.6999999993</v>
          </cell>
          <cell r="CA11">
            <v>0</v>
          </cell>
          <cell r="CB11">
            <v>0</v>
          </cell>
          <cell r="CC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33362391.440000001</v>
          </cell>
          <cell r="CK11">
            <v>33362391.440000001</v>
          </cell>
          <cell r="CL11">
            <v>0</v>
          </cell>
        </row>
        <row r="12">
          <cell r="B12" t="str">
            <v>BAC04</v>
          </cell>
          <cell r="C12">
            <v>67987561.030000001</v>
          </cell>
          <cell r="D12" t="str">
            <v>A103</v>
          </cell>
          <cell r="E12">
            <v>3657036.39</v>
          </cell>
          <cell r="F12">
            <v>708936.95</v>
          </cell>
          <cell r="G12" t="str">
            <v>AA02</v>
          </cell>
          <cell r="H12" t="str">
            <v>AA03</v>
          </cell>
          <cell r="I12" t="str">
            <v>AM01</v>
          </cell>
          <cell r="J12" t="str">
            <v>AM02</v>
          </cell>
          <cell r="K12" t="str">
            <v>C001</v>
          </cell>
          <cell r="L12" t="str">
            <v>C002</v>
          </cell>
          <cell r="M12" t="str">
            <v>C003</v>
          </cell>
          <cell r="N12" t="str">
            <v>J002</v>
          </cell>
          <cell r="O12" t="str">
            <v>L001</v>
          </cell>
          <cell r="P12" t="str">
            <v>L002</v>
          </cell>
          <cell r="Q12" t="str">
            <v>L003</v>
          </cell>
          <cell r="R12" t="str">
            <v>L100</v>
          </cell>
          <cell r="S12" t="str">
            <v>M001</v>
          </cell>
          <cell r="T12" t="str">
            <v>M100</v>
          </cell>
          <cell r="U12" t="str">
            <v>M101</v>
          </cell>
          <cell r="V12" t="str">
            <v>P001</v>
          </cell>
          <cell r="W12" t="str">
            <v>P002</v>
          </cell>
          <cell r="X12" t="str">
            <v>P003</v>
          </cell>
          <cell r="Y12" t="str">
            <v>P004</v>
          </cell>
          <cell r="Z12" t="str">
            <v>P005</v>
          </cell>
          <cell r="AA12" t="str">
            <v>P400</v>
          </cell>
          <cell r="AB12" t="str">
            <v>Q001</v>
          </cell>
          <cell r="AC12" t="str">
            <v>Q002</v>
          </cell>
          <cell r="AD12" t="str">
            <v>R001</v>
          </cell>
          <cell r="AE12" t="str">
            <v>R002</v>
          </cell>
          <cell r="AF12" t="str">
            <v>R003</v>
          </cell>
          <cell r="AG12" t="str">
            <v>R005</v>
          </cell>
          <cell r="AH12" t="str">
            <v>R006</v>
          </cell>
          <cell r="AI12" t="str">
            <v>R007</v>
          </cell>
          <cell r="AJ12" t="str">
            <v>R008</v>
          </cell>
          <cell r="AK12" t="str">
            <v>R009</v>
          </cell>
          <cell r="AL12" t="str">
            <v>R010</v>
          </cell>
          <cell r="AM12" t="str">
            <v>R011</v>
          </cell>
          <cell r="AN12" t="str">
            <v>R012</v>
          </cell>
          <cell r="AO12">
            <v>750242.28</v>
          </cell>
          <cell r="AP12">
            <v>149</v>
          </cell>
          <cell r="AQ12" t="str">
            <v>R015</v>
          </cell>
          <cell r="AR12">
            <v>1053664.42</v>
          </cell>
          <cell r="AS12">
            <v>4559355</v>
          </cell>
          <cell r="AT12">
            <v>239470.65</v>
          </cell>
          <cell r="AU12">
            <v>0</v>
          </cell>
          <cell r="AV12">
            <v>7002397</v>
          </cell>
          <cell r="AW12">
            <v>314981.95</v>
          </cell>
          <cell r="AX12">
            <v>346057</v>
          </cell>
          <cell r="AY12">
            <v>311906.19</v>
          </cell>
          <cell r="AZ12">
            <v>409353.27</v>
          </cell>
          <cell r="BA12">
            <v>9403538.6999999993</v>
          </cell>
          <cell r="BB12">
            <v>50236.69</v>
          </cell>
          <cell r="BC12">
            <v>22502395.420000002</v>
          </cell>
          <cell r="BD12">
            <v>15421478.4</v>
          </cell>
          <cell r="BE12" t="str">
            <v>R210</v>
          </cell>
          <cell r="BF12" t="str">
            <v>R211</v>
          </cell>
          <cell r="BG12" t="str">
            <v>R212</v>
          </cell>
          <cell r="BH12" t="str">
            <v>R213</v>
          </cell>
          <cell r="BI12" t="str">
            <v>R214</v>
          </cell>
          <cell r="BJ12" t="str">
            <v>R260</v>
          </cell>
          <cell r="BK12" t="str">
            <v>R301</v>
          </cell>
          <cell r="BL12" t="str">
            <v>R302</v>
          </cell>
          <cell r="BM12" t="str">
            <v>R303</v>
          </cell>
          <cell r="BN12">
            <v>100323192.98</v>
          </cell>
          <cell r="BO12" t="str">
            <v>R400</v>
          </cell>
          <cell r="BP12" t="str">
            <v>R401</v>
          </cell>
          <cell r="BQ12" t="str">
            <v>R403</v>
          </cell>
          <cell r="BR12">
            <v>118003552.34</v>
          </cell>
          <cell r="BS12" t="str">
            <v>R405</v>
          </cell>
          <cell r="BT12" t="str">
            <v>R406</v>
          </cell>
          <cell r="BU12" t="str">
            <v>R407</v>
          </cell>
          <cell r="BV12" t="str">
            <v>R408</v>
          </cell>
          <cell r="BW12" t="str">
            <v>R409</v>
          </cell>
          <cell r="BX12" t="str">
            <v>R410</v>
          </cell>
          <cell r="BY12" t="str">
            <v>R411</v>
          </cell>
          <cell r="BZ12">
            <v>41708209.329999998</v>
          </cell>
          <cell r="CA12">
            <v>149</v>
          </cell>
          <cell r="CB12">
            <v>0</v>
          </cell>
          <cell r="CC12">
            <v>0</v>
          </cell>
          <cell r="CD12" t="str">
            <v>R409</v>
          </cell>
          <cell r="CE12" t="str">
            <v>R410</v>
          </cell>
          <cell r="CF12">
            <v>149</v>
          </cell>
          <cell r="CG12">
            <v>0</v>
          </cell>
          <cell r="CH12">
            <v>0</v>
          </cell>
          <cell r="CI12">
            <v>0</v>
          </cell>
          <cell r="CJ12">
            <v>109618707.93000001</v>
          </cell>
          <cell r="CK12">
            <v>71644597.420000002</v>
          </cell>
          <cell r="CL12">
            <v>46358954.920000002</v>
          </cell>
        </row>
        <row r="13">
          <cell r="B13" t="str">
            <v>BAC05</v>
          </cell>
          <cell r="C13">
            <v>11527308.310000001</v>
          </cell>
          <cell r="D13">
            <v>2000000</v>
          </cell>
          <cell r="E13">
            <v>38188.47</v>
          </cell>
          <cell r="F13">
            <v>99701.5</v>
          </cell>
          <cell r="J13">
            <v>350000</v>
          </cell>
          <cell r="K13">
            <v>350000</v>
          </cell>
          <cell r="L13">
            <v>498635.94</v>
          </cell>
          <cell r="O13">
            <v>93460000</v>
          </cell>
          <cell r="P13">
            <v>-1267257866.77</v>
          </cell>
          <cell r="Q13">
            <v>-1131879852.0899999</v>
          </cell>
          <cell r="R13">
            <v>40000000</v>
          </cell>
          <cell r="S13">
            <v>1080334885.48</v>
          </cell>
          <cell r="V13">
            <v>2534515733.4099998</v>
          </cell>
          <cell r="Y13">
            <v>4336792.8</v>
          </cell>
          <cell r="Z13">
            <v>2546246543.3499999</v>
          </cell>
          <cell r="AB13">
            <v>6003429</v>
          </cell>
          <cell r="AD13">
            <v>0</v>
          </cell>
          <cell r="AF13">
            <v>0</v>
          </cell>
          <cell r="AG13">
            <v>0</v>
          </cell>
          <cell r="AH13">
            <v>2987006141.7199998</v>
          </cell>
          <cell r="AI13">
            <v>2263759704.0599999</v>
          </cell>
          <cell r="AJ13">
            <v>1904078861.9400001</v>
          </cell>
          <cell r="AK13">
            <v>4029173721.9400001</v>
          </cell>
          <cell r="AL13">
            <v>718206.4</v>
          </cell>
          <cell r="AM13">
            <v>2561840408.3200002</v>
          </cell>
          <cell r="AN13">
            <v>6875254470.8500004</v>
          </cell>
          <cell r="AO13">
            <v>88894367.950000003</v>
          </cell>
          <cell r="AP13">
            <v>17740513.530000001</v>
          </cell>
          <cell r="AQ13">
            <v>23045480.09</v>
          </cell>
          <cell r="AR13">
            <v>1532873511.1300001</v>
          </cell>
          <cell r="AT13">
            <v>130.03</v>
          </cell>
          <cell r="AU13">
            <v>116.68</v>
          </cell>
          <cell r="AV13">
            <v>109.43</v>
          </cell>
          <cell r="AW13">
            <v>718593659.63999999</v>
          </cell>
          <cell r="AZ13">
            <v>150814318.38</v>
          </cell>
          <cell r="BB13">
            <v>307465374</v>
          </cell>
          <cell r="BC13">
            <v>7002397</v>
          </cell>
          <cell r="BD13">
            <v>343144.07</v>
          </cell>
          <cell r="BE13">
            <v>737020.81</v>
          </cell>
          <cell r="BF13">
            <v>443287.98</v>
          </cell>
          <cell r="BG13">
            <v>419040.19</v>
          </cell>
          <cell r="BH13">
            <v>458148.43</v>
          </cell>
          <cell r="BI13">
            <v>50236.69</v>
          </cell>
          <cell r="BJ13">
            <v>22522301.460000001</v>
          </cell>
          <cell r="BK13">
            <v>15042174.66</v>
          </cell>
          <cell r="BL13">
            <v>21569849.43</v>
          </cell>
          <cell r="BN13">
            <v>11432573.01</v>
          </cell>
          <cell r="BQ13">
            <v>12169109.280000001</v>
          </cell>
          <cell r="BR13">
            <v>11565496.780000001</v>
          </cell>
          <cell r="BV13">
            <v>12283887.98</v>
          </cell>
          <cell r="BW13">
            <v>12368845.41</v>
          </cell>
          <cell r="BZ13">
            <v>209414775.96999997</v>
          </cell>
          <cell r="CA13">
            <v>0</v>
          </cell>
          <cell r="CB13">
            <v>0</v>
          </cell>
          <cell r="CC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11565496.780000001</v>
          </cell>
          <cell r="CK13">
            <v>11565496.780000001</v>
          </cell>
          <cell r="CL13">
            <v>0</v>
          </cell>
        </row>
        <row r="14">
          <cell r="B14" t="str">
            <v>BAD01</v>
          </cell>
          <cell r="C14">
            <v>-717131.17</v>
          </cell>
          <cell r="D14">
            <v>2000000</v>
          </cell>
          <cell r="E14">
            <v>-13295.07</v>
          </cell>
          <cell r="K14">
            <v>350000</v>
          </cell>
          <cell r="N14">
            <v>93460000</v>
          </cell>
          <cell r="O14">
            <v>-1158310927.73</v>
          </cell>
          <cell r="P14">
            <v>-1101486527.4100001</v>
          </cell>
          <cell r="Q14">
            <v>40000000</v>
          </cell>
          <cell r="R14">
            <v>1027890077.38</v>
          </cell>
          <cell r="U14">
            <v>2316621855.3600001</v>
          </cell>
          <cell r="X14">
            <v>4336792.8</v>
          </cell>
          <cell r="Y14">
            <v>2153610856.6599998</v>
          </cell>
          <cell r="AA14">
            <v>6003429</v>
          </cell>
          <cell r="AC14">
            <v>7021000</v>
          </cell>
          <cell r="AD14">
            <v>494741.18</v>
          </cell>
          <cell r="AF14">
            <v>195058627.00999999</v>
          </cell>
          <cell r="AG14">
            <v>0</v>
          </cell>
          <cell r="AH14">
            <v>2202973054.73</v>
          </cell>
          <cell r="AI14">
            <v>1783263133.04</v>
          </cell>
          <cell r="AJ14">
            <v>3539314176.9099998</v>
          </cell>
          <cell r="AK14">
            <v>565320968.20000005</v>
          </cell>
          <cell r="AL14">
            <v>-672762</v>
          </cell>
          <cell r="AM14">
            <v>6339920046.29</v>
          </cell>
          <cell r="AO14">
            <v>1821951.73</v>
          </cell>
          <cell r="AP14">
            <v>17520801.289999999</v>
          </cell>
          <cell r="AQ14">
            <v>1025680.78</v>
          </cell>
          <cell r="AT14">
            <v>-9197192.9299999997</v>
          </cell>
          <cell r="AU14">
            <v>2010115.95</v>
          </cell>
          <cell r="AV14">
            <v>91399126.540000007</v>
          </cell>
          <cell r="AW14">
            <v>575329678.87</v>
          </cell>
          <cell r="AX14">
            <v>27622.91</v>
          </cell>
          <cell r="AY14">
            <v>20170.22</v>
          </cell>
          <cell r="AZ14">
            <v>20170.22</v>
          </cell>
          <cell r="BB14">
            <v>20170.22</v>
          </cell>
          <cell r="BC14">
            <v>20170.22</v>
          </cell>
          <cell r="BF14">
            <v>69626.570000000007</v>
          </cell>
          <cell r="BN14">
            <v>-529796.26</v>
          </cell>
          <cell r="BQ14">
            <v>-1442312.52</v>
          </cell>
          <cell r="BR14">
            <v>-730426.24</v>
          </cell>
          <cell r="BV14">
            <v>-1614374.03</v>
          </cell>
          <cell r="BW14">
            <v>-1713052.81</v>
          </cell>
          <cell r="BZ14">
            <v>14163519.02</v>
          </cell>
          <cell r="CA14">
            <v>0</v>
          </cell>
          <cell r="CB14">
            <v>0</v>
          </cell>
          <cell r="CC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-730426.24</v>
          </cell>
          <cell r="CK14">
            <v>-730426.24</v>
          </cell>
          <cell r="CL14">
            <v>0</v>
          </cell>
        </row>
        <row r="15">
          <cell r="B15" t="str">
            <v>BAD03</v>
          </cell>
          <cell r="C15">
            <v>-11984749.85</v>
          </cell>
          <cell r="D15">
            <v>2000000</v>
          </cell>
          <cell r="E15">
            <v>-31936.75</v>
          </cell>
          <cell r="F15">
            <v>0</v>
          </cell>
          <cell r="G15">
            <v>0</v>
          </cell>
          <cell r="K15">
            <v>498635.94</v>
          </cell>
          <cell r="L15">
            <v>0</v>
          </cell>
          <cell r="M15">
            <v>0</v>
          </cell>
          <cell r="N15">
            <v>-928403484.15999997</v>
          </cell>
          <cell r="O15">
            <v>40000000</v>
          </cell>
          <cell r="P15">
            <v>692887323.21000004</v>
          </cell>
          <cell r="Q15">
            <v>0</v>
          </cell>
          <cell r="R15">
            <v>918971323.03999996</v>
          </cell>
          <cell r="S15">
            <v>1856806968.3399999</v>
          </cell>
          <cell r="U15">
            <v>2313725993.5</v>
          </cell>
          <cell r="V15">
            <v>4336792.8</v>
          </cell>
          <cell r="W15">
            <v>1624266092.79</v>
          </cell>
          <cell r="X15">
            <v>4336792.8</v>
          </cell>
          <cell r="Y15">
            <v>6003429</v>
          </cell>
          <cell r="Z15">
            <v>2147222554.9000001</v>
          </cell>
          <cell r="AA15">
            <v>7021000</v>
          </cell>
          <cell r="AB15">
            <v>6003429</v>
          </cell>
          <cell r="AC15">
            <v>7021000</v>
          </cell>
          <cell r="AD15">
            <v>275142323.83999997</v>
          </cell>
          <cell r="AE15">
            <v>2329990766.6900001</v>
          </cell>
          <cell r="AF15">
            <v>1834187850.7</v>
          </cell>
          <cell r="AG15">
            <v>678080824.04999995</v>
          </cell>
          <cell r="AH15">
            <v>2742562631.1799998</v>
          </cell>
          <cell r="AI15">
            <v>409039992.23000002</v>
          </cell>
          <cell r="AJ15">
            <v>1573153710.3399999</v>
          </cell>
          <cell r="AK15">
            <v>3632188944.5799999</v>
          </cell>
          <cell r="AL15">
            <v>2150358792.75</v>
          </cell>
          <cell r="AM15">
            <v>2242534.5299999998</v>
          </cell>
          <cell r="AN15">
            <v>6369585714.79</v>
          </cell>
          <cell r="AO15">
            <v>-974712.99</v>
          </cell>
          <cell r="AP15">
            <v>847337.28</v>
          </cell>
          <cell r="AQ15">
            <v>1387572626.8099999</v>
          </cell>
          <cell r="AR15">
            <v>1499414033.77</v>
          </cell>
          <cell r="AT15">
            <v>129552392.54000001</v>
          </cell>
          <cell r="AU15">
            <v>2321315.9500000002</v>
          </cell>
          <cell r="AV15">
            <v>136397044.47</v>
          </cell>
          <cell r="AW15">
            <v>575329678.87</v>
          </cell>
          <cell r="AX15">
            <v>110.07</v>
          </cell>
          <cell r="AY15">
            <v>20170.22</v>
          </cell>
          <cell r="AZ15">
            <v>146529739.87</v>
          </cell>
          <cell r="BA15">
            <v>69626.570000000007</v>
          </cell>
          <cell r="BB15">
            <v>309469082</v>
          </cell>
          <cell r="BC15">
            <v>69362865</v>
          </cell>
          <cell r="BE15">
            <v>7002397</v>
          </cell>
          <cell r="BF15">
            <v>69626.570000000007</v>
          </cell>
          <cell r="BG15">
            <v>275089.36</v>
          </cell>
          <cell r="BH15">
            <v>373575.05</v>
          </cell>
          <cell r="BI15">
            <v>69626.570000000007</v>
          </cell>
          <cell r="BJ15">
            <v>354802.48</v>
          </cell>
          <cell r="BK15">
            <v>50236.69</v>
          </cell>
          <cell r="BL15">
            <v>22522301.460000001</v>
          </cell>
          <cell r="BM15">
            <v>24291325</v>
          </cell>
          <cell r="BN15">
            <v>-21986728.030000001</v>
          </cell>
          <cell r="BO15">
            <v>0</v>
          </cell>
          <cell r="BP15">
            <v>1330444</v>
          </cell>
          <cell r="BQ15">
            <v>0</v>
          </cell>
          <cell r="BR15">
            <v>-11984749.85</v>
          </cell>
          <cell r="BS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-1940969.29</v>
          </cell>
          <cell r="CA15">
            <v>0</v>
          </cell>
          <cell r="CB15">
            <v>0</v>
          </cell>
          <cell r="CC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-11984749.85</v>
          </cell>
          <cell r="CK15">
            <v>-11984749.85</v>
          </cell>
          <cell r="CL15">
            <v>0</v>
          </cell>
        </row>
        <row r="16">
          <cell r="B16" t="str">
            <v>BAD04</v>
          </cell>
          <cell r="C16">
            <v>-51541707.219999999</v>
          </cell>
          <cell r="D16">
            <v>0</v>
          </cell>
          <cell r="E16">
            <v>-908782.91</v>
          </cell>
          <cell r="F16">
            <v>-21368.89</v>
          </cell>
          <cell r="P16">
            <v>199410762.06999999</v>
          </cell>
          <cell r="Q16">
            <v>245089450.31</v>
          </cell>
          <cell r="S16">
            <v>-399198126.99000001</v>
          </cell>
          <cell r="V16">
            <v>-398821522.87</v>
          </cell>
          <cell r="Z16">
            <v>-1010186465.3</v>
          </cell>
          <cell r="AB16">
            <v>-184951107</v>
          </cell>
          <cell r="AD16">
            <v>-173391663</v>
          </cell>
          <cell r="AE16">
            <v>0</v>
          </cell>
          <cell r="AG16">
            <v>-46280646.600000001</v>
          </cell>
          <cell r="AH16">
            <v>-729713933.15999997</v>
          </cell>
          <cell r="AI16">
            <v>-490178899.87</v>
          </cell>
          <cell r="AJ16">
            <v>-507528312.29000002</v>
          </cell>
          <cell r="AK16">
            <v>-1455740327.45</v>
          </cell>
          <cell r="AL16">
            <v>-22495873.960000001</v>
          </cell>
          <cell r="AM16">
            <v>-29647725.5</v>
          </cell>
          <cell r="AN16">
            <v>-1758207136.6900001</v>
          </cell>
          <cell r="AO16">
            <v>-362297.35</v>
          </cell>
          <cell r="AP16">
            <v>120752201.66</v>
          </cell>
          <cell r="AQ16">
            <v>2073674.1</v>
          </cell>
          <cell r="AR16">
            <v>-1053565.8999999999</v>
          </cell>
          <cell r="AT16">
            <v>0.02</v>
          </cell>
          <cell r="AU16">
            <v>0.02</v>
          </cell>
          <cell r="AV16">
            <v>-91387422.140000001</v>
          </cell>
          <cell r="AW16">
            <v>0</v>
          </cell>
          <cell r="AY16">
            <v>-38221.589999999997</v>
          </cell>
          <cell r="AZ16">
            <v>-20599328.329999998</v>
          </cell>
          <cell r="BA16">
            <v>-4459577.28</v>
          </cell>
          <cell r="BB16">
            <v>-41187.1</v>
          </cell>
          <cell r="BC16">
            <v>-22479719.760000002</v>
          </cell>
          <cell r="BD16">
            <v>-7119066.7599999998</v>
          </cell>
          <cell r="BE16">
            <v>7002397</v>
          </cell>
          <cell r="BF16">
            <v>165312.01</v>
          </cell>
          <cell r="BG16">
            <v>275089.36</v>
          </cell>
          <cell r="BH16">
            <v>373575.05</v>
          </cell>
          <cell r="BI16">
            <v>290940.18</v>
          </cell>
          <cell r="BK16">
            <v>50236.69</v>
          </cell>
          <cell r="BL16">
            <v>22522301.460000001</v>
          </cell>
          <cell r="BM16">
            <v>23335931.34</v>
          </cell>
          <cell r="BN16">
            <v>-93994275.570000008</v>
          </cell>
          <cell r="BQ16">
            <v>-108481529.27000001</v>
          </cell>
          <cell r="BR16">
            <v>-111738189.23</v>
          </cell>
          <cell r="BV16">
            <v>-121998639.92999999</v>
          </cell>
          <cell r="BW16">
            <v>-125915493.48000002</v>
          </cell>
          <cell r="BZ16">
            <v>-15306107.41</v>
          </cell>
          <cell r="CA16">
            <v>-29647725.5</v>
          </cell>
          <cell r="CB16">
            <v>0</v>
          </cell>
          <cell r="CC16">
            <v>0</v>
          </cell>
          <cell r="CF16">
            <v>-29647725.5</v>
          </cell>
          <cell r="CG16">
            <v>-29647725.5</v>
          </cell>
          <cell r="CH16">
            <v>0</v>
          </cell>
          <cell r="CI16">
            <v>0</v>
          </cell>
          <cell r="CJ16">
            <v>-111738189.25</v>
          </cell>
          <cell r="CK16">
            <v>-52450490.109999992</v>
          </cell>
          <cell r="CL16">
            <v>-59287699.120000012</v>
          </cell>
        </row>
        <row r="17">
          <cell r="B17" t="str">
            <v>BAD05</v>
          </cell>
          <cell r="C17">
            <v>-10161309.789999999</v>
          </cell>
          <cell r="E17">
            <v>-3954.42</v>
          </cell>
          <cell r="F17">
            <v>-31318.37</v>
          </cell>
          <cell r="L17">
            <v>0</v>
          </cell>
          <cell r="O17">
            <v>-1108472</v>
          </cell>
          <cell r="P17">
            <v>-4343797.7</v>
          </cell>
          <cell r="Q17">
            <v>535121.62</v>
          </cell>
          <cell r="R17">
            <v>3820008.52</v>
          </cell>
          <cell r="S17">
            <v>-778723.98</v>
          </cell>
          <cell r="U17">
            <v>2216944</v>
          </cell>
          <cell r="V17">
            <v>-641490.9</v>
          </cell>
          <cell r="Y17">
            <v>1031120.25</v>
          </cell>
          <cell r="Z17">
            <v>-1054003.97</v>
          </cell>
          <cell r="AC17">
            <v>117981000</v>
          </cell>
          <cell r="AE17">
            <v>104872000</v>
          </cell>
          <cell r="AF17">
            <v>104872000</v>
          </cell>
          <cell r="AG17">
            <v>9844352.9399999995</v>
          </cell>
          <cell r="AH17">
            <v>8687595.3900000006</v>
          </cell>
          <cell r="AI17">
            <v>16270172.470000001</v>
          </cell>
          <cell r="AJ17">
            <v>18894721.710000001</v>
          </cell>
          <cell r="AK17">
            <v>37427952.600000001</v>
          </cell>
          <cell r="AL17">
            <v>-273583.23</v>
          </cell>
          <cell r="AM17">
            <v>29230647.41</v>
          </cell>
          <cell r="AN17">
            <v>-7290447.29</v>
          </cell>
          <cell r="AO17">
            <v>-40664152.649999999</v>
          </cell>
          <cell r="AP17">
            <v>1767923.4</v>
          </cell>
          <cell r="AQ17">
            <v>-3055244.09</v>
          </cell>
          <cell r="AR17">
            <v>-4001115.25</v>
          </cell>
          <cell r="AW17">
            <v>0.53</v>
          </cell>
          <cell r="BA17">
            <v>0</v>
          </cell>
          <cell r="BB17">
            <v>0</v>
          </cell>
          <cell r="BE17">
            <v>7002397</v>
          </cell>
          <cell r="BF17">
            <v>350549.27</v>
          </cell>
          <cell r="BG17">
            <v>-209.22</v>
          </cell>
          <cell r="BH17">
            <v>342585.05</v>
          </cell>
          <cell r="BI17">
            <v>-43231.23</v>
          </cell>
          <cell r="BJ17">
            <v>-22490261.760000002</v>
          </cell>
          <cell r="BK17">
            <v>-5057275.6900000004</v>
          </cell>
          <cell r="BL17">
            <v>22522301.460000001</v>
          </cell>
          <cell r="BM17">
            <v>22839035.890000001</v>
          </cell>
          <cell r="BN17">
            <v>-9030053.1600000001</v>
          </cell>
          <cell r="BQ17">
            <v>-10452717.16</v>
          </cell>
          <cell r="BR17">
            <v>-10165264.209999999</v>
          </cell>
          <cell r="BV17">
            <v>-10647158.67</v>
          </cell>
          <cell r="BW17">
            <v>-10729152.970000001</v>
          </cell>
          <cell r="BZ17">
            <v>-126722127.76000001</v>
          </cell>
          <cell r="CA17">
            <v>0</v>
          </cell>
          <cell r="CB17">
            <v>0</v>
          </cell>
          <cell r="CC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-10165264.209999999</v>
          </cell>
          <cell r="CK17">
            <v>-10165264.209999999</v>
          </cell>
          <cell r="CL17">
            <v>0</v>
          </cell>
        </row>
        <row r="18">
          <cell r="B18" t="str">
            <v>BCA01</v>
          </cell>
          <cell r="C18">
            <v>-10534940.74</v>
          </cell>
          <cell r="E18">
            <v>-14234.55</v>
          </cell>
          <cell r="L18">
            <v>4140627.09</v>
          </cell>
          <cell r="M18">
            <v>0</v>
          </cell>
          <cell r="N18">
            <v>43689799.149999999</v>
          </cell>
          <cell r="O18">
            <v>21877.38</v>
          </cell>
          <cell r="P18">
            <v>2233136</v>
          </cell>
          <cell r="Q18">
            <v>735027620.10000002</v>
          </cell>
          <cell r="R18">
            <v>30171778.890000001</v>
          </cell>
          <cell r="S18">
            <v>10548747</v>
          </cell>
          <cell r="T18">
            <v>231471485.93000001</v>
          </cell>
          <cell r="U18">
            <v>2216944</v>
          </cell>
          <cell r="V18">
            <v>6245408</v>
          </cell>
          <cell r="W18">
            <v>5901235.4500000002</v>
          </cell>
          <cell r="Y18">
            <v>1031120.25</v>
          </cell>
          <cell r="Z18">
            <v>32113041.52</v>
          </cell>
          <cell r="AA18">
            <v>621027054.75</v>
          </cell>
          <cell r="AB18">
            <v>274477067.19</v>
          </cell>
          <cell r="AC18">
            <v>58699570.979999997</v>
          </cell>
          <cell r="AD18">
            <v>33680186.259999998</v>
          </cell>
          <cell r="AE18">
            <v>163355999.30000001</v>
          </cell>
          <cell r="AF18">
            <v>90718987.829999998</v>
          </cell>
          <cell r="AG18">
            <v>202799713.63999999</v>
          </cell>
          <cell r="AH18">
            <v>877051079.48000002</v>
          </cell>
          <cell r="AI18">
            <v>8067227</v>
          </cell>
          <cell r="AJ18">
            <v>0</v>
          </cell>
          <cell r="AK18">
            <v>32228143.120000001</v>
          </cell>
          <cell r="AL18">
            <v>150553120.56999999</v>
          </cell>
          <cell r="AM18">
            <v>29230647.41</v>
          </cell>
          <cell r="AN18">
            <v>12036940.24</v>
          </cell>
          <cell r="AO18">
            <v>-371413.31</v>
          </cell>
          <cell r="AP18">
            <v>-1684007.01</v>
          </cell>
          <cell r="AQ18">
            <v>39852975.32</v>
          </cell>
          <cell r="AR18">
            <v>39852975.32</v>
          </cell>
          <cell r="AU18">
            <v>-362993.95</v>
          </cell>
          <cell r="AV18">
            <v>-16321932.539999999</v>
          </cell>
          <cell r="AW18">
            <v>-44176731.25</v>
          </cell>
          <cell r="AZ18">
            <v>-36553701.57</v>
          </cell>
          <cell r="BB18">
            <v>11122258.5</v>
          </cell>
          <cell r="BD18">
            <v>-20170.22</v>
          </cell>
          <cell r="BF18">
            <v>-69626.570000000007</v>
          </cell>
          <cell r="BJ18">
            <v>-627.63</v>
          </cell>
          <cell r="BK18">
            <v>-1255.26</v>
          </cell>
          <cell r="BN18">
            <v>30193656.27</v>
          </cell>
          <cell r="BQ18">
            <v>610409643.73000002</v>
          </cell>
          <cell r="BR18">
            <v>3468002095.96</v>
          </cell>
          <cell r="BV18">
            <v>1682253074.79</v>
          </cell>
          <cell r="BW18">
            <v>3076788114.1399999</v>
          </cell>
          <cell r="BZ18">
            <v>-10921216.230000002</v>
          </cell>
          <cell r="CA18">
            <v>3192840810.8799996</v>
          </cell>
          <cell r="CB18">
            <v>231471485.93000001</v>
          </cell>
          <cell r="CC18">
            <v>43689799.149999999</v>
          </cell>
          <cell r="CF18">
            <v>3192840810.8799996</v>
          </cell>
          <cell r="CG18">
            <v>3192840810.8799996</v>
          </cell>
          <cell r="CH18">
            <v>231471485.93000001</v>
          </cell>
          <cell r="CI18">
            <v>43689799.149999999</v>
          </cell>
          <cell r="CJ18">
            <v>3468002095.96</v>
          </cell>
          <cell r="CK18">
            <v>0</v>
          </cell>
          <cell r="CL18">
            <v>3468002095.96</v>
          </cell>
        </row>
        <row r="19">
          <cell r="B19" t="str">
            <v>BCA03</v>
          </cell>
          <cell r="C19">
            <v>0</v>
          </cell>
          <cell r="D19">
            <v>2000000</v>
          </cell>
          <cell r="E19">
            <v>0</v>
          </cell>
          <cell r="F19">
            <v>-4135086.29</v>
          </cell>
          <cell r="L19">
            <v>-295759.08</v>
          </cell>
          <cell r="M19">
            <v>0</v>
          </cell>
          <cell r="N19">
            <v>-200280149.09</v>
          </cell>
          <cell r="O19">
            <v>102953314.75</v>
          </cell>
          <cell r="P19">
            <v>111279393.27</v>
          </cell>
          <cell r="Q19">
            <v>239353900.55000001</v>
          </cell>
          <cell r="R19">
            <v>0</v>
          </cell>
          <cell r="S19">
            <v>400560298.13999999</v>
          </cell>
          <cell r="T19">
            <v>57462340.640000001</v>
          </cell>
          <cell r="U19">
            <v>-248714143.56</v>
          </cell>
          <cell r="V19">
            <v>-387532976.62</v>
          </cell>
          <cell r="W19">
            <v>196396859.46000001</v>
          </cell>
          <cell r="Y19">
            <v>-791827520.02999997</v>
          </cell>
          <cell r="Z19">
            <v>0</v>
          </cell>
          <cell r="AA19">
            <v>478182068.61000001</v>
          </cell>
          <cell r="AB19">
            <v>372778167.58999997</v>
          </cell>
          <cell r="AC19">
            <v>286062304.52999997</v>
          </cell>
          <cell r="AD19">
            <v>242692969.80000001</v>
          </cell>
          <cell r="AE19">
            <v>314439112.88999999</v>
          </cell>
          <cell r="AF19">
            <v>197918024.15000001</v>
          </cell>
          <cell r="AG19">
            <v>291654790.72000003</v>
          </cell>
          <cell r="AH19">
            <v>68820678.969999999</v>
          </cell>
          <cell r="AI19">
            <v>533936769.83999997</v>
          </cell>
          <cell r="AJ19">
            <v>1022498241.1900001</v>
          </cell>
          <cell r="AK19">
            <v>-855208788.87</v>
          </cell>
          <cell r="AL19">
            <v>-557860819.27999997</v>
          </cell>
          <cell r="AM19">
            <v>-2242534.5299999998</v>
          </cell>
          <cell r="AN19">
            <v>860121951</v>
          </cell>
          <cell r="AO19">
            <v>-45371693.359999999</v>
          </cell>
          <cell r="AP19">
            <v>-523144.81</v>
          </cell>
          <cell r="AQ19">
            <v>231503137.06</v>
          </cell>
          <cell r="AR19">
            <v>-275418014.93000001</v>
          </cell>
          <cell r="AS19">
            <v>21226416.010000002</v>
          </cell>
          <cell r="AT19">
            <v>-8311248.04</v>
          </cell>
          <cell r="AU19">
            <v>-425233.95</v>
          </cell>
          <cell r="AV19">
            <v>-10724445.9</v>
          </cell>
          <cell r="AW19">
            <v>-40777336.049999997</v>
          </cell>
          <cell r="AY19">
            <v>-20170.22</v>
          </cell>
          <cell r="AZ19">
            <v>-35342167.109999999</v>
          </cell>
          <cell r="BA19">
            <v>-69626.570000000007</v>
          </cell>
          <cell r="BB19">
            <v>-20077723</v>
          </cell>
          <cell r="BD19">
            <v>-20170.22</v>
          </cell>
          <cell r="BE19">
            <v>-20170.22</v>
          </cell>
          <cell r="BF19">
            <v>-69626.570000000007</v>
          </cell>
          <cell r="BI19">
            <v>-69626.570000000007</v>
          </cell>
          <cell r="BK19">
            <v>-45304.66</v>
          </cell>
          <cell r="BL19">
            <v>-22506674.82</v>
          </cell>
          <cell r="BM19">
            <v>-9488878</v>
          </cell>
          <cell r="BN19">
            <v>1814536178.8399997</v>
          </cell>
          <cell r="BO19">
            <v>-9931168.3000000007</v>
          </cell>
          <cell r="BP19">
            <v>-13255136.689999999</v>
          </cell>
          <cell r="BQ19">
            <v>-29994.36</v>
          </cell>
          <cell r="BR19">
            <v>0</v>
          </cell>
          <cell r="BV19">
            <v>746238.47</v>
          </cell>
          <cell r="BW19">
            <v>1250164.6599999999</v>
          </cell>
          <cell r="BZ19">
            <v>4557604381.9300013</v>
          </cell>
          <cell r="CA19">
            <v>0</v>
          </cell>
          <cell r="CB19">
            <v>0</v>
          </cell>
          <cell r="CC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B20" t="str">
            <v>BCA04</v>
          </cell>
          <cell r="C20">
            <v>-26802822.690000001</v>
          </cell>
          <cell r="E20">
            <v>-3397061.69</v>
          </cell>
          <cell r="F20">
            <v>-67328.53</v>
          </cell>
          <cell r="L20">
            <v>-295759.08</v>
          </cell>
          <cell r="M20">
            <v>0</v>
          </cell>
          <cell r="N20">
            <v>175812.47</v>
          </cell>
          <cell r="O20">
            <v>207973.16</v>
          </cell>
          <cell r="P20">
            <v>-391762.38</v>
          </cell>
          <cell r="Q20">
            <v>30171778.890000001</v>
          </cell>
          <cell r="R20">
            <v>-528892.22</v>
          </cell>
          <cell r="S20">
            <v>-351624.9</v>
          </cell>
          <cell r="T20">
            <v>162083384.69</v>
          </cell>
          <cell r="U20">
            <v>-415946.25</v>
          </cell>
          <cell r="V20">
            <v>-624141.31000000006</v>
          </cell>
          <cell r="W20">
            <v>-1031118.6</v>
          </cell>
          <cell r="Y20">
            <v>-1031118.66</v>
          </cell>
          <cell r="Z20">
            <v>0</v>
          </cell>
          <cell r="AA20">
            <v>397314698.58999997</v>
          </cell>
          <cell r="AB20">
            <v>0</v>
          </cell>
          <cell r="AC20">
            <v>-29191.61</v>
          </cell>
          <cell r="AE20">
            <v>-512614.51</v>
          </cell>
          <cell r="AF20">
            <v>10256569.720000001</v>
          </cell>
          <cell r="AG20">
            <v>-993243.98</v>
          </cell>
          <cell r="AH20">
            <v>303988.52</v>
          </cell>
          <cell r="AI20">
            <v>-1419103.92</v>
          </cell>
          <cell r="AJ20">
            <v>-2373475.21</v>
          </cell>
          <cell r="AK20">
            <v>-4954567.16</v>
          </cell>
          <cell r="AL20">
            <v>6803649.5300000003</v>
          </cell>
          <cell r="AM20">
            <v>-5925610.3700000001</v>
          </cell>
          <cell r="AN20">
            <v>-7185459.8300000001</v>
          </cell>
          <cell r="AO20">
            <v>8420606.3200000003</v>
          </cell>
          <cell r="AP20">
            <v>-57600328.200000003</v>
          </cell>
          <cell r="AQ20">
            <v>-2558161.13</v>
          </cell>
          <cell r="AR20">
            <v>-3890118.78</v>
          </cell>
          <cell r="AS20">
            <v>7594524.6500000004</v>
          </cell>
          <cell r="AV20">
            <v>409338880.94999999</v>
          </cell>
          <cell r="AX20">
            <v>0</v>
          </cell>
          <cell r="BB20">
            <v>-1011114.5</v>
          </cell>
          <cell r="BK20">
            <v>-45094.3</v>
          </cell>
          <cell r="BL20">
            <v>-22504787.899999999</v>
          </cell>
          <cell r="BM20">
            <v>-8656319.0600000005</v>
          </cell>
          <cell r="BN20">
            <v>303988.52</v>
          </cell>
          <cell r="BO20">
            <v>-2092.09</v>
          </cell>
          <cell r="BQ20">
            <v>2661465114.1199999</v>
          </cell>
          <cell r="BR20">
            <v>444850685.24999994</v>
          </cell>
          <cell r="BV20">
            <v>-29191.61</v>
          </cell>
          <cell r="BW20">
            <v>-29191.61</v>
          </cell>
          <cell r="BZ20">
            <v>8420606.3200000003</v>
          </cell>
          <cell r="CA20">
            <v>444850685.24999994</v>
          </cell>
          <cell r="CB20">
            <v>0</v>
          </cell>
          <cell r="CC20">
            <v>0</v>
          </cell>
          <cell r="CF20">
            <v>444850685.24999994</v>
          </cell>
          <cell r="CG20">
            <v>444850685.24999994</v>
          </cell>
          <cell r="CH20">
            <v>0</v>
          </cell>
          <cell r="CI20">
            <v>0</v>
          </cell>
          <cell r="CJ20">
            <v>444850685.24999994</v>
          </cell>
          <cell r="CK20">
            <v>0</v>
          </cell>
          <cell r="CL20">
            <v>444850685.24999994</v>
          </cell>
        </row>
        <row r="21">
          <cell r="B21" t="str">
            <v>BEA01</v>
          </cell>
          <cell r="C21">
            <v>-1863858.17</v>
          </cell>
          <cell r="E21">
            <v>-34945.629999999997</v>
          </cell>
          <cell r="G21">
            <v>3907762.3</v>
          </cell>
          <cell r="J21">
            <v>100.6</v>
          </cell>
          <cell r="K21">
            <v>465037</v>
          </cell>
          <cell r="M21">
            <v>0</v>
          </cell>
          <cell r="N21">
            <v>2664</v>
          </cell>
          <cell r="O21">
            <v>-649765.5</v>
          </cell>
          <cell r="P21">
            <v>0</v>
          </cell>
          <cell r="Q21">
            <v>76735265.319999993</v>
          </cell>
          <cell r="R21">
            <v>11024813.800000001</v>
          </cell>
          <cell r="S21">
            <v>1060.3</v>
          </cell>
          <cell r="T21">
            <v>29393152.68</v>
          </cell>
          <cell r="U21">
            <v>1299531</v>
          </cell>
          <cell r="V21">
            <v>0</v>
          </cell>
          <cell r="W21">
            <v>171934017.80000001</v>
          </cell>
          <cell r="X21">
            <v>128041101.27</v>
          </cell>
          <cell r="Z21">
            <v>59840.24</v>
          </cell>
          <cell r="AC21">
            <v>0</v>
          </cell>
          <cell r="AD21">
            <v>976664759.10000002</v>
          </cell>
          <cell r="AE21">
            <v>23970352.079999998</v>
          </cell>
          <cell r="AF21">
            <v>67207251.689999998</v>
          </cell>
          <cell r="AG21">
            <v>23581862.390000001</v>
          </cell>
          <cell r="AH21">
            <v>43494420.549999997</v>
          </cell>
          <cell r="AI21">
            <v>29142992.199999999</v>
          </cell>
          <cell r="AJ21">
            <v>0</v>
          </cell>
          <cell r="AK21">
            <v>265216394.11000001</v>
          </cell>
          <cell r="AL21">
            <v>11345561.98</v>
          </cell>
          <cell r="AM21">
            <v>11345561.98</v>
          </cell>
          <cell r="AN21">
            <v>280</v>
          </cell>
          <cell r="AO21">
            <v>20</v>
          </cell>
          <cell r="AP21">
            <v>260</v>
          </cell>
          <cell r="AQ21">
            <v>26111644.75</v>
          </cell>
          <cell r="AR21">
            <v>1964053.65</v>
          </cell>
          <cell r="AS21">
            <v>2463055.6</v>
          </cell>
          <cell r="AT21">
            <v>314872017</v>
          </cell>
          <cell r="AU21">
            <v>26637764.010000002</v>
          </cell>
          <cell r="AV21">
            <v>409338880.94999999</v>
          </cell>
          <cell r="AW21">
            <v>39147.4</v>
          </cell>
          <cell r="AX21">
            <v>46424.4</v>
          </cell>
          <cell r="AY21">
            <v>144499.82999999999</v>
          </cell>
          <cell r="AZ21">
            <v>0</v>
          </cell>
          <cell r="BA21">
            <v>84653120</v>
          </cell>
          <cell r="BE21">
            <v>20170.22</v>
          </cell>
          <cell r="BK21">
            <v>-44954.53</v>
          </cell>
          <cell r="BL21">
            <v>-1464.46</v>
          </cell>
          <cell r="BM21">
            <v>-8134953.6399999997</v>
          </cell>
          <cell r="BN21">
            <v>4437024.4400000004</v>
          </cell>
          <cell r="BP21">
            <v>70563863.379999995</v>
          </cell>
          <cell r="BQ21">
            <v>69512221.159999996</v>
          </cell>
          <cell r="BR21">
            <v>69512221.159999996</v>
          </cell>
          <cell r="BS21">
            <v>14126384.6</v>
          </cell>
          <cell r="BV21">
            <v>1785422584.4999998</v>
          </cell>
          <cell r="BW21">
            <v>1369183954.2399998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69512221.159999996</v>
          </cell>
          <cell r="CK21">
            <v>0</v>
          </cell>
          <cell r="CL21">
            <v>69512221.159999996</v>
          </cell>
        </row>
        <row r="22">
          <cell r="B22" t="str">
            <v>BGB01</v>
          </cell>
          <cell r="C22">
            <v>283443</v>
          </cell>
          <cell r="D22">
            <v>2000000</v>
          </cell>
          <cell r="E22">
            <v>-14</v>
          </cell>
          <cell r="F22">
            <v>3903912.3</v>
          </cell>
          <cell r="G22">
            <v>3771876069.4299998</v>
          </cell>
          <cell r="H22">
            <v>30.57</v>
          </cell>
          <cell r="I22">
            <v>100.6</v>
          </cell>
          <cell r="J22">
            <v>734298</v>
          </cell>
          <cell r="K22">
            <v>-8</v>
          </cell>
          <cell r="L22">
            <v>-998323666.13</v>
          </cell>
          <cell r="M22">
            <v>2664</v>
          </cell>
          <cell r="N22">
            <v>-15085889.5</v>
          </cell>
          <cell r="O22">
            <v>0</v>
          </cell>
          <cell r="P22">
            <v>-667697</v>
          </cell>
          <cell r="Q22">
            <v>-1</v>
          </cell>
          <cell r="S22">
            <v>1060.3</v>
          </cell>
          <cell r="T22">
            <v>0</v>
          </cell>
          <cell r="U22">
            <v>-100</v>
          </cell>
          <cell r="V22">
            <v>-100</v>
          </cell>
          <cell r="W22">
            <v>52608650.310000002</v>
          </cell>
          <cell r="X22">
            <v>-1</v>
          </cell>
          <cell r="Z22">
            <v>71120.240000000005</v>
          </cell>
          <cell r="AC22">
            <v>37472293.810000002</v>
          </cell>
          <cell r="AD22">
            <v>30475330.68</v>
          </cell>
          <cell r="AE22">
            <v>0</v>
          </cell>
          <cell r="AF22">
            <v>297540936.75</v>
          </cell>
          <cell r="AG22">
            <v>0</v>
          </cell>
          <cell r="AH22">
            <v>43494420.549999997</v>
          </cell>
          <cell r="AI22">
            <v>80095485.609999999</v>
          </cell>
          <cell r="AJ22">
            <v>12207987.880000001</v>
          </cell>
          <cell r="AK22">
            <v>2130906374.1099999</v>
          </cell>
          <cell r="AN22">
            <v>157356770.09999999</v>
          </cell>
          <cell r="AO22">
            <v>-1359100</v>
          </cell>
          <cell r="AP22">
            <v>-1000</v>
          </cell>
          <cell r="AQ22">
            <v>280</v>
          </cell>
          <cell r="AR22">
            <v>20</v>
          </cell>
          <cell r="AS22">
            <v>260</v>
          </cell>
          <cell r="AT22">
            <v>-12451.28</v>
          </cell>
          <cell r="AU22">
            <v>-467526.44</v>
          </cell>
          <cell r="AV22">
            <v>-30818.28</v>
          </cell>
          <cell r="AW22">
            <v>-3.89</v>
          </cell>
          <cell r="AX22">
            <v>-30747262.440000001</v>
          </cell>
          <cell r="AY22">
            <v>-5</v>
          </cell>
          <cell r="AZ22">
            <v>-100</v>
          </cell>
          <cell r="BA22">
            <v>-100</v>
          </cell>
          <cell r="BB22">
            <v>-250000</v>
          </cell>
          <cell r="BC22">
            <v>-529566</v>
          </cell>
          <cell r="BD22">
            <v>-100</v>
          </cell>
          <cell r="BE22">
            <v>646582.16</v>
          </cell>
          <cell r="BF22">
            <v>-1000</v>
          </cell>
          <cell r="BG22">
            <v>-65625</v>
          </cell>
          <cell r="BH22">
            <v>-400000</v>
          </cell>
          <cell r="BI22">
            <v>-685800</v>
          </cell>
          <cell r="BJ22">
            <v>-440</v>
          </cell>
          <cell r="BK22">
            <v>-100</v>
          </cell>
          <cell r="BL22">
            <v>-100</v>
          </cell>
          <cell r="BM22">
            <v>258287.59</v>
          </cell>
          <cell r="BN22">
            <v>-2.6999996714293957</v>
          </cell>
          <cell r="BO22">
            <v>646933.11</v>
          </cell>
          <cell r="BP22">
            <v>225189.05</v>
          </cell>
          <cell r="BQ22">
            <v>4676518.4400000004</v>
          </cell>
          <cell r="BR22">
            <v>4713715.4400000004</v>
          </cell>
          <cell r="BS22">
            <v>22522300.98</v>
          </cell>
          <cell r="BT22">
            <v>36923209</v>
          </cell>
          <cell r="BU22">
            <v>73048836.420000002</v>
          </cell>
          <cell r="BV22">
            <v>73048836.420000002</v>
          </cell>
          <cell r="BW22">
            <v>74191610.540000007</v>
          </cell>
          <cell r="BZ22">
            <v>375498751.54000002</v>
          </cell>
          <cell r="CA22">
            <v>71120.240000000005</v>
          </cell>
          <cell r="CB22">
            <v>1060.3</v>
          </cell>
          <cell r="CC22">
            <v>2664</v>
          </cell>
          <cell r="CF22">
            <v>71120.240000000005</v>
          </cell>
          <cell r="CG22">
            <v>71120.240000000005</v>
          </cell>
          <cell r="CH22">
            <v>1060.3</v>
          </cell>
          <cell r="CI22">
            <v>2664</v>
          </cell>
          <cell r="CJ22">
            <v>3979417.4400000004</v>
          </cell>
          <cell r="CK22">
            <v>4638310.9000000004</v>
          </cell>
          <cell r="CL22">
            <v>75404.540000000037</v>
          </cell>
        </row>
        <row r="23">
          <cell r="B23" t="str">
            <v>BGC02</v>
          </cell>
          <cell r="C23">
            <v>303507</v>
          </cell>
          <cell r="D23">
            <v>-14</v>
          </cell>
          <cell r="E23">
            <v>-1</v>
          </cell>
          <cell r="F23">
            <v>3771876069.4299998</v>
          </cell>
          <cell r="G23">
            <v>30.57</v>
          </cell>
          <cell r="H23">
            <v>-384</v>
          </cell>
          <cell r="I23">
            <v>-124307506.43000001</v>
          </cell>
          <cell r="J23">
            <v>-8</v>
          </cell>
          <cell r="K23">
            <v>-998343730.13</v>
          </cell>
          <cell r="L23">
            <v>-3.18</v>
          </cell>
          <cell r="M23">
            <v>-207902507.69999999</v>
          </cell>
          <cell r="N23">
            <v>0</v>
          </cell>
          <cell r="O23">
            <v>-667697</v>
          </cell>
          <cell r="P23">
            <v>-1001</v>
          </cell>
          <cell r="R23">
            <v>-100</v>
          </cell>
          <cell r="S23">
            <v>-597623658.69000006</v>
          </cell>
          <cell r="U23">
            <v>-100</v>
          </cell>
          <cell r="V23">
            <v>-100</v>
          </cell>
          <cell r="W23">
            <v>-1</v>
          </cell>
          <cell r="X23">
            <v>-1</v>
          </cell>
          <cell r="Y23">
            <v>0</v>
          </cell>
          <cell r="Z23">
            <v>90308329.349999994</v>
          </cell>
          <cell r="AC23">
            <v>71120.240000000005</v>
          </cell>
          <cell r="AD23">
            <v>0</v>
          </cell>
          <cell r="AE23">
            <v>0</v>
          </cell>
          <cell r="AF23">
            <v>263394890.38999999</v>
          </cell>
          <cell r="AG23">
            <v>0</v>
          </cell>
          <cell r="AH23">
            <v>0</v>
          </cell>
          <cell r="AI23">
            <v>70501489.079999998</v>
          </cell>
          <cell r="AJ23">
            <v>507898631.47000003</v>
          </cell>
          <cell r="AK23">
            <v>1838561960.52</v>
          </cell>
          <cell r="AO23">
            <v>301108909.67000002</v>
          </cell>
          <cell r="AP23">
            <v>4058422.56</v>
          </cell>
          <cell r="AQ23">
            <v>-2000</v>
          </cell>
          <cell r="AR23">
            <v>-1359100</v>
          </cell>
          <cell r="AS23">
            <v>-1000</v>
          </cell>
          <cell r="AT23">
            <v>-1000</v>
          </cell>
          <cell r="AU23">
            <v>-1899634084.0699999</v>
          </cell>
          <cell r="AV23">
            <v>-99425.68</v>
          </cell>
          <cell r="AW23">
            <v>-12451.28</v>
          </cell>
          <cell r="AX23">
            <v>-467526.44</v>
          </cell>
          <cell r="AY23">
            <v>-30818.28</v>
          </cell>
          <cell r="AZ23">
            <v>-3.89</v>
          </cell>
          <cell r="BA23">
            <v>-30747262.440000001</v>
          </cell>
          <cell r="BB23">
            <v>-5</v>
          </cell>
          <cell r="BC23">
            <v>-100</v>
          </cell>
          <cell r="BD23">
            <v>-100</v>
          </cell>
          <cell r="BE23">
            <v>-100</v>
          </cell>
          <cell r="BF23">
            <v>-250000</v>
          </cell>
          <cell r="BG23">
            <v>-529566</v>
          </cell>
          <cell r="BH23">
            <v>-100</v>
          </cell>
          <cell r="BI23">
            <v>646582.16</v>
          </cell>
          <cell r="BJ23">
            <v>-1000</v>
          </cell>
          <cell r="BK23">
            <v>-65625</v>
          </cell>
          <cell r="BL23">
            <v>-400000</v>
          </cell>
          <cell r="BM23">
            <v>-685800</v>
          </cell>
          <cell r="BN23">
            <v>-440</v>
          </cell>
          <cell r="BO23">
            <v>-100</v>
          </cell>
          <cell r="BP23">
            <v>-100</v>
          </cell>
          <cell r="BQ23">
            <v>-2.699999962002039</v>
          </cell>
          <cell r="BR23">
            <v>-2.6999996714293957</v>
          </cell>
          <cell r="BV23">
            <v>4217898.4400000004</v>
          </cell>
          <cell r="BW23">
            <v>4221317.4400000004</v>
          </cell>
          <cell r="BX23">
            <v>89250916.819999993</v>
          </cell>
          <cell r="BY23">
            <v>97938285.019999996</v>
          </cell>
          <cell r="BZ23">
            <v>89250916.819999993</v>
          </cell>
          <cell r="CA23">
            <v>90308329.349999994</v>
          </cell>
          <cell r="CB23">
            <v>-597623658.69000006</v>
          </cell>
          <cell r="CC23">
            <v>-207902507.69999999</v>
          </cell>
          <cell r="CF23">
            <v>90308329.349999994</v>
          </cell>
          <cell r="CG23">
            <v>90308329.349999994</v>
          </cell>
          <cell r="CH23">
            <v>-597623658.69000006</v>
          </cell>
          <cell r="CI23">
            <v>-207902507.69999999</v>
          </cell>
          <cell r="CJ23">
            <v>1930991961.3800006</v>
          </cell>
          <cell r="CK23">
            <v>1748237962.9300001</v>
          </cell>
          <cell r="CL23">
            <v>-749894232.31999969</v>
          </cell>
        </row>
        <row r="24">
          <cell r="B24" t="str">
            <v>BGC03</v>
          </cell>
          <cell r="C24">
            <v>43342588.060000002</v>
          </cell>
          <cell r="D24">
            <v>-14</v>
          </cell>
          <cell r="E24">
            <v>-1</v>
          </cell>
          <cell r="F24">
            <v>3903912.3</v>
          </cell>
          <cell r="G24">
            <v>30.57</v>
          </cell>
          <cell r="H24">
            <v>-384</v>
          </cell>
          <cell r="I24">
            <v>100.6</v>
          </cell>
          <cell r="J24">
            <v>196125</v>
          </cell>
          <cell r="K24">
            <v>-998343730.13</v>
          </cell>
          <cell r="L24">
            <v>0</v>
          </cell>
          <cell r="M24">
            <v>150</v>
          </cell>
          <cell r="N24">
            <v>-5352407.5</v>
          </cell>
          <cell r="O24">
            <v>4024</v>
          </cell>
          <cell r="P24">
            <v>0</v>
          </cell>
          <cell r="Q24">
            <v>-667697</v>
          </cell>
          <cell r="R24">
            <v>-1001</v>
          </cell>
          <cell r="S24">
            <v>0</v>
          </cell>
          <cell r="T24">
            <v>-200</v>
          </cell>
          <cell r="U24">
            <v>-100</v>
          </cell>
          <cell r="V24">
            <v>1060.3</v>
          </cell>
          <cell r="W24">
            <v>13355674.939999999</v>
          </cell>
          <cell r="X24">
            <v>-100</v>
          </cell>
          <cell r="Y24">
            <v>198270040</v>
          </cell>
          <cell r="Z24">
            <v>83198872.969999999</v>
          </cell>
          <cell r="AA24">
            <v>-1</v>
          </cell>
          <cell r="AC24">
            <v>69000.240000000005</v>
          </cell>
          <cell r="AD24">
            <v>0</v>
          </cell>
          <cell r="AE24">
            <v>10704815</v>
          </cell>
          <cell r="AF24">
            <v>18804631</v>
          </cell>
          <cell r="AG24">
            <v>0</v>
          </cell>
          <cell r="AH24">
            <v>2670909.59</v>
          </cell>
          <cell r="AI24">
            <v>0</v>
          </cell>
          <cell r="AJ24">
            <v>408235498.87</v>
          </cell>
          <cell r="AK24">
            <v>408235498.87</v>
          </cell>
          <cell r="AL24">
            <v>332683701.87</v>
          </cell>
          <cell r="AN24">
            <v>116309740.12</v>
          </cell>
          <cell r="AO24">
            <v>116309740.12</v>
          </cell>
          <cell r="AP24">
            <v>847337.28</v>
          </cell>
          <cell r="AQ24">
            <v>925994690.88</v>
          </cell>
          <cell r="AR24">
            <v>1120928.8500000001</v>
          </cell>
          <cell r="AS24">
            <v>5906816.6500000004</v>
          </cell>
          <cell r="AT24">
            <v>-2000</v>
          </cell>
          <cell r="AU24">
            <v>-1359100</v>
          </cell>
          <cell r="AV24">
            <v>280</v>
          </cell>
          <cell r="AW24">
            <v>20</v>
          </cell>
          <cell r="AX24">
            <v>260</v>
          </cell>
          <cell r="AY24">
            <v>20170.22</v>
          </cell>
          <cell r="AZ24">
            <v>27622.91</v>
          </cell>
          <cell r="BA24">
            <v>-12451.28</v>
          </cell>
          <cell r="BB24">
            <v>-467526.44</v>
          </cell>
          <cell r="BC24">
            <v>2023991.38</v>
          </cell>
          <cell r="BD24">
            <v>20170.22</v>
          </cell>
          <cell r="BE24">
            <v>-30747262.440000001</v>
          </cell>
          <cell r="BF24">
            <v>-5</v>
          </cell>
          <cell r="BG24">
            <v>-100</v>
          </cell>
          <cell r="BH24">
            <v>-100</v>
          </cell>
          <cell r="BI24">
            <v>-100</v>
          </cell>
          <cell r="BJ24">
            <v>-250000</v>
          </cell>
          <cell r="BK24">
            <v>192275694.96000001</v>
          </cell>
          <cell r="BL24">
            <v>-100</v>
          </cell>
          <cell r="BM24">
            <v>646582.16</v>
          </cell>
          <cell r="BN24">
            <v>193150150.22</v>
          </cell>
          <cell r="BO24">
            <v>-65625</v>
          </cell>
          <cell r="BP24">
            <v>-400000</v>
          </cell>
          <cell r="BQ24">
            <v>-685800</v>
          </cell>
          <cell r="BR24">
            <v>473744607.93000007</v>
          </cell>
          <cell r="BS24">
            <v>-100</v>
          </cell>
          <cell r="BT24">
            <v>-100</v>
          </cell>
          <cell r="BV24">
            <v>0.49000009521842003</v>
          </cell>
          <cell r="BW24">
            <v>8.4899998567998409</v>
          </cell>
          <cell r="BZ24">
            <v>18854782.440000001</v>
          </cell>
          <cell r="CA24">
            <v>83198872.969999999</v>
          </cell>
          <cell r="CB24">
            <v>0</v>
          </cell>
          <cell r="CC24">
            <v>0</v>
          </cell>
          <cell r="CF24">
            <v>83198872.969999999</v>
          </cell>
          <cell r="CG24">
            <v>83198872.969999999</v>
          </cell>
          <cell r="CH24">
            <v>0</v>
          </cell>
          <cell r="CI24">
            <v>0</v>
          </cell>
          <cell r="CJ24">
            <v>473744607.93000007</v>
          </cell>
          <cell r="CK24">
            <v>0</v>
          </cell>
          <cell r="CL24">
            <v>473744607.93000007</v>
          </cell>
        </row>
        <row r="25">
          <cell r="B25" t="str">
            <v>BHA01</v>
          </cell>
          <cell r="C25">
            <v>303507</v>
          </cell>
          <cell r="D25">
            <v>-14</v>
          </cell>
          <cell r="E25">
            <v>-1</v>
          </cell>
          <cell r="F25">
            <v>1872257135.79</v>
          </cell>
          <cell r="G25">
            <v>30.57</v>
          </cell>
          <cell r="H25">
            <v>-384</v>
          </cell>
          <cell r="I25">
            <v>-124307506.43000001</v>
          </cell>
          <cell r="J25">
            <v>-15150.41</v>
          </cell>
          <cell r="K25">
            <v>-998343730.13</v>
          </cell>
          <cell r="L25">
            <v>0</v>
          </cell>
          <cell r="M25">
            <v>150</v>
          </cell>
          <cell r="N25">
            <v>40327038</v>
          </cell>
          <cell r="O25">
            <v>-207902507.69999999</v>
          </cell>
          <cell r="P25">
            <v>0</v>
          </cell>
          <cell r="Q25">
            <v>-667697</v>
          </cell>
          <cell r="R25">
            <v>-1001</v>
          </cell>
          <cell r="S25">
            <v>0</v>
          </cell>
          <cell r="T25">
            <v>-200</v>
          </cell>
          <cell r="U25">
            <v>-100</v>
          </cell>
          <cell r="V25">
            <v>-597623658.69000006</v>
          </cell>
          <cell r="W25">
            <v>0</v>
          </cell>
          <cell r="X25">
            <v>-100</v>
          </cell>
          <cell r="Y25">
            <v>-100</v>
          </cell>
          <cell r="Z25">
            <v>212111576.5</v>
          </cell>
          <cell r="AA25">
            <v>-1</v>
          </cell>
          <cell r="AB25">
            <v>227293603.40000001</v>
          </cell>
          <cell r="AC25">
            <v>90309379.349999994</v>
          </cell>
          <cell r="AD25">
            <v>137133829.03999999</v>
          </cell>
          <cell r="AE25">
            <v>0</v>
          </cell>
          <cell r="AF25">
            <v>939344</v>
          </cell>
          <cell r="AG25">
            <v>0</v>
          </cell>
          <cell r="AH25">
            <v>609520.05000000005</v>
          </cell>
          <cell r="AI25">
            <v>0</v>
          </cell>
          <cell r="AJ25">
            <v>0</v>
          </cell>
          <cell r="AK25">
            <v>61867702.880000003</v>
          </cell>
          <cell r="AO25">
            <v>0</v>
          </cell>
          <cell r="AP25">
            <v>120752201.66</v>
          </cell>
          <cell r="AR25">
            <v>175052559.96000001</v>
          </cell>
          <cell r="AS25">
            <v>316547.5</v>
          </cell>
          <cell r="AV25">
            <v>-2000</v>
          </cell>
          <cell r="AW25">
            <v>-1359100</v>
          </cell>
          <cell r="AX25">
            <v>-1000</v>
          </cell>
          <cell r="AY25">
            <v>-1000</v>
          </cell>
          <cell r="AZ25">
            <v>-1000</v>
          </cell>
          <cell r="BA25">
            <v>14674.18</v>
          </cell>
          <cell r="BB25">
            <v>0</v>
          </cell>
          <cell r="BC25">
            <v>-99425.68</v>
          </cell>
          <cell r="BD25">
            <v>-12451.28</v>
          </cell>
          <cell r="BE25">
            <v>-467526.44</v>
          </cell>
          <cell r="BF25">
            <v>-30818.28</v>
          </cell>
          <cell r="BG25">
            <v>-3.89</v>
          </cell>
          <cell r="BH25">
            <v>-30747262.440000001</v>
          </cell>
          <cell r="BI25">
            <v>-5</v>
          </cell>
          <cell r="BJ25">
            <v>-100</v>
          </cell>
          <cell r="BK25">
            <v>-100</v>
          </cell>
          <cell r="BL25">
            <v>-100</v>
          </cell>
          <cell r="BM25">
            <v>-250000</v>
          </cell>
          <cell r="BN25">
            <v>-529566</v>
          </cell>
          <cell r="BO25">
            <v>-100</v>
          </cell>
          <cell r="BP25">
            <v>646582.16</v>
          </cell>
          <cell r="BQ25">
            <v>-1000</v>
          </cell>
          <cell r="BR25">
            <v>212111576.5</v>
          </cell>
          <cell r="BS25">
            <v>-400000</v>
          </cell>
          <cell r="BT25">
            <v>-685800</v>
          </cell>
          <cell r="BU25">
            <v>-440</v>
          </cell>
          <cell r="BV25">
            <v>-100</v>
          </cell>
          <cell r="BW25">
            <v>-100</v>
          </cell>
          <cell r="BX25">
            <v>-100</v>
          </cell>
          <cell r="BZ25">
            <v>8.49999975040555</v>
          </cell>
          <cell r="CA25">
            <v>212111576.5</v>
          </cell>
          <cell r="CB25">
            <v>0</v>
          </cell>
          <cell r="CC25">
            <v>0</v>
          </cell>
          <cell r="CF25">
            <v>212111576.5</v>
          </cell>
          <cell r="CG25">
            <v>212111576.5</v>
          </cell>
          <cell r="CH25">
            <v>0</v>
          </cell>
          <cell r="CI25">
            <v>0</v>
          </cell>
          <cell r="CJ25">
            <v>212111576.5</v>
          </cell>
          <cell r="CK25">
            <v>0</v>
          </cell>
          <cell r="CL25">
            <v>212111576.5</v>
          </cell>
        </row>
        <row r="26">
          <cell r="B26" t="str">
            <v>BIA01</v>
          </cell>
          <cell r="C26">
            <v>4770506.76</v>
          </cell>
          <cell r="E26">
            <v>253071.81</v>
          </cell>
          <cell r="F26">
            <v>271844.17</v>
          </cell>
          <cell r="G26">
            <v>3803867.3</v>
          </cell>
          <cell r="H26">
            <v>100.6</v>
          </cell>
          <cell r="I26">
            <v>17</v>
          </cell>
          <cell r="J26">
            <v>17</v>
          </cell>
          <cell r="K26">
            <v>-2023991.38</v>
          </cell>
          <cell r="L26">
            <v>-245542468.90000001</v>
          </cell>
          <cell r="M26">
            <v>46077438.18</v>
          </cell>
          <cell r="N26">
            <v>4024</v>
          </cell>
          <cell r="O26">
            <v>4024</v>
          </cell>
          <cell r="P26">
            <v>408359</v>
          </cell>
          <cell r="S26">
            <v>87755233.319999993</v>
          </cell>
          <cell r="U26">
            <v>1060.3</v>
          </cell>
          <cell r="V26">
            <v>1060.3</v>
          </cell>
          <cell r="W26">
            <v>0</v>
          </cell>
          <cell r="Z26">
            <v>756726393</v>
          </cell>
          <cell r="AB26">
            <v>217384200.40000001</v>
          </cell>
          <cell r="AC26">
            <v>75597934.769999996</v>
          </cell>
          <cell r="AD26">
            <v>165287567.11000001</v>
          </cell>
          <cell r="AE26">
            <v>0</v>
          </cell>
          <cell r="AF26">
            <v>939344</v>
          </cell>
          <cell r="AH26">
            <v>609520.05000000005</v>
          </cell>
          <cell r="AI26">
            <v>44440814.329999998</v>
          </cell>
          <cell r="AK26">
            <v>61867702.880000003</v>
          </cell>
          <cell r="AM26">
            <v>0</v>
          </cell>
          <cell r="AO26">
            <v>418354556.37</v>
          </cell>
          <cell r="AP26">
            <v>451959492.33999997</v>
          </cell>
          <cell r="AR26">
            <v>2466300.0499999998</v>
          </cell>
          <cell r="AS26">
            <v>109345152.31999999</v>
          </cell>
          <cell r="AU26">
            <v>0</v>
          </cell>
          <cell r="AY26">
            <v>280</v>
          </cell>
          <cell r="AZ26">
            <v>280</v>
          </cell>
          <cell r="BA26">
            <v>28272.34</v>
          </cell>
          <cell r="BB26">
            <v>260</v>
          </cell>
          <cell r="BC26">
            <v>280</v>
          </cell>
          <cell r="BD26">
            <v>260</v>
          </cell>
          <cell r="BE26">
            <v>2023991.38</v>
          </cell>
          <cell r="BG26">
            <v>2023991.38</v>
          </cell>
          <cell r="BH26">
            <v>2023991.38</v>
          </cell>
          <cell r="BL26">
            <v>7002397</v>
          </cell>
          <cell r="BM26">
            <v>258287.59</v>
          </cell>
          <cell r="BN26">
            <v>0</v>
          </cell>
          <cell r="BO26">
            <v>646933.11</v>
          </cell>
          <cell r="BP26">
            <v>225189.05</v>
          </cell>
          <cell r="BQ26">
            <v>1254339204.96</v>
          </cell>
          <cell r="BR26">
            <v>1096976087.9400001</v>
          </cell>
          <cell r="BS26">
            <v>22522300.98</v>
          </cell>
          <cell r="BT26">
            <v>36902895.240000002</v>
          </cell>
          <cell r="BV26">
            <v>231614693.03999999</v>
          </cell>
          <cell r="BW26">
            <v>238102970.66999999</v>
          </cell>
          <cell r="BZ26">
            <v>455846055.13</v>
          </cell>
          <cell r="CA26">
            <v>1208685885.3399999</v>
          </cell>
          <cell r="CB26">
            <v>87755233.319999993</v>
          </cell>
          <cell r="CC26">
            <v>46077438.18</v>
          </cell>
          <cell r="CF26">
            <v>1208685885.3399999</v>
          </cell>
          <cell r="CG26">
            <v>756726393</v>
          </cell>
          <cell r="CH26">
            <v>87755233.319999993</v>
          </cell>
          <cell r="CI26">
            <v>46077438.18</v>
          </cell>
          <cell r="CJ26">
            <v>645016595.60000014</v>
          </cell>
          <cell r="CK26">
            <v>0</v>
          </cell>
          <cell r="CL26">
            <v>1342518556.8400002</v>
          </cell>
        </row>
        <row r="27">
          <cell r="B27" t="str">
            <v>BIA04</v>
          </cell>
          <cell r="C27">
            <v>-6930.89</v>
          </cell>
          <cell r="D27">
            <v>-14</v>
          </cell>
          <cell r="E27">
            <v>-23840.76</v>
          </cell>
          <cell r="F27">
            <v>3803912.3</v>
          </cell>
          <cell r="G27">
            <v>-200</v>
          </cell>
          <cell r="H27">
            <v>-124307506.43000001</v>
          </cell>
          <cell r="I27">
            <v>100.6</v>
          </cell>
          <cell r="J27">
            <v>17</v>
          </cell>
          <cell r="K27">
            <v>-998343730.13</v>
          </cell>
          <cell r="L27">
            <v>-131090000</v>
          </cell>
          <cell r="M27">
            <v>150</v>
          </cell>
          <cell r="N27">
            <v>6412255.8799999999</v>
          </cell>
          <cell r="O27">
            <v>5969345.0899999999</v>
          </cell>
          <cell r="P27">
            <v>-450000</v>
          </cell>
          <cell r="Q27">
            <v>-1000</v>
          </cell>
          <cell r="R27">
            <v>-1000</v>
          </cell>
          <cell r="S27">
            <v>-200</v>
          </cell>
          <cell r="T27">
            <v>27872793.629999999</v>
          </cell>
          <cell r="U27">
            <v>-597623658.69000006</v>
          </cell>
          <cell r="V27">
            <v>1060.3</v>
          </cell>
          <cell r="W27">
            <v>-100</v>
          </cell>
          <cell r="X27">
            <v>-100</v>
          </cell>
          <cell r="Y27">
            <v>-1</v>
          </cell>
          <cell r="Z27">
            <v>-1</v>
          </cell>
          <cell r="AA27">
            <v>24490831.539999999</v>
          </cell>
          <cell r="AB27">
            <v>6195884.5899999999</v>
          </cell>
          <cell r="AC27">
            <v>298304586.94</v>
          </cell>
          <cell r="AD27">
            <v>23852099.199999999</v>
          </cell>
          <cell r="AE27">
            <v>38758392.57</v>
          </cell>
          <cell r="AF27">
            <v>29678204.48</v>
          </cell>
          <cell r="AG27">
            <v>18221072.84</v>
          </cell>
          <cell r="AH27">
            <v>53521034.109999999</v>
          </cell>
          <cell r="AI27">
            <v>0</v>
          </cell>
          <cell r="AJ27">
            <v>0</v>
          </cell>
          <cell r="AL27">
            <v>336646.82</v>
          </cell>
          <cell r="AM27">
            <v>410255.52</v>
          </cell>
          <cell r="AP27">
            <v>-1684007.01</v>
          </cell>
          <cell r="AR27">
            <v>-3649853.57</v>
          </cell>
          <cell r="AS27">
            <v>1661151.54</v>
          </cell>
          <cell r="AY27">
            <v>280</v>
          </cell>
          <cell r="AZ27">
            <v>0</v>
          </cell>
          <cell r="BA27">
            <v>260</v>
          </cell>
          <cell r="BB27">
            <v>-1000</v>
          </cell>
          <cell r="BC27">
            <v>-1000</v>
          </cell>
          <cell r="BD27">
            <v>-100</v>
          </cell>
          <cell r="BE27">
            <v>2023991.38</v>
          </cell>
          <cell r="BF27">
            <v>-12451.28</v>
          </cell>
          <cell r="BG27">
            <v>-467526.44</v>
          </cell>
          <cell r="BH27">
            <v>-30818.28</v>
          </cell>
          <cell r="BI27">
            <v>-3.89</v>
          </cell>
          <cell r="BJ27">
            <v>-30747262.440000001</v>
          </cell>
          <cell r="BK27">
            <v>-5</v>
          </cell>
          <cell r="BL27">
            <v>0</v>
          </cell>
          <cell r="BM27">
            <v>14680000</v>
          </cell>
          <cell r="BN27">
            <v>208704614.96000001</v>
          </cell>
          <cell r="BO27">
            <v>-250000</v>
          </cell>
          <cell r="BP27">
            <v>-529566</v>
          </cell>
          <cell r="BQ27">
            <v>225468590.83999997</v>
          </cell>
          <cell r="BR27">
            <v>229412824.35999998</v>
          </cell>
          <cell r="BS27">
            <v>-1000</v>
          </cell>
          <cell r="BT27">
            <v>-65625</v>
          </cell>
          <cell r="BU27">
            <v>-400000</v>
          </cell>
          <cell r="BV27">
            <v>1243225691.28</v>
          </cell>
          <cell r="BW27">
            <v>1417851663.71</v>
          </cell>
          <cell r="BX27">
            <v>-100</v>
          </cell>
          <cell r="BY27">
            <v>-100</v>
          </cell>
          <cell r="BZ27">
            <v>167214586.94</v>
          </cell>
          <cell r="CA27">
            <v>195127774.84999999</v>
          </cell>
          <cell r="CB27">
            <v>27872793.629999999</v>
          </cell>
          <cell r="CC27">
            <v>6412255.8799999999</v>
          </cell>
          <cell r="CF27">
            <v>195127774.84999999</v>
          </cell>
          <cell r="CG27">
            <v>195127774.84999999</v>
          </cell>
          <cell r="CH27">
            <v>27872793.629999999</v>
          </cell>
          <cell r="CI27">
            <v>6412255.8799999999</v>
          </cell>
          <cell r="CJ27">
            <v>229412824.35999998</v>
          </cell>
          <cell r="CK27">
            <v>0</v>
          </cell>
          <cell r="CL27">
            <v>229412824.35999998</v>
          </cell>
        </row>
        <row r="28">
          <cell r="B28" t="str">
            <v>BIC01</v>
          </cell>
          <cell r="C28">
            <v>0</v>
          </cell>
          <cell r="D28">
            <v>-14</v>
          </cell>
          <cell r="E28">
            <v>-1</v>
          </cell>
          <cell r="F28">
            <v>1872187954.79</v>
          </cell>
          <cell r="G28">
            <v>-200</v>
          </cell>
          <cell r="H28">
            <v>0</v>
          </cell>
          <cell r="I28">
            <v>-124307506.43000001</v>
          </cell>
          <cell r="J28">
            <v>-15150.43</v>
          </cell>
          <cell r="K28">
            <v>-932005836.94000006</v>
          </cell>
          <cell r="L28">
            <v>-2023991.38</v>
          </cell>
          <cell r="M28">
            <v>150</v>
          </cell>
          <cell r="N28">
            <v>0</v>
          </cell>
          <cell r="O28">
            <v>-207452538.69999999</v>
          </cell>
          <cell r="P28">
            <v>0</v>
          </cell>
          <cell r="Q28">
            <v>-450000</v>
          </cell>
          <cell r="R28">
            <v>-1000</v>
          </cell>
          <cell r="S28">
            <v>0</v>
          </cell>
          <cell r="T28">
            <v>-200</v>
          </cell>
          <cell r="U28">
            <v>-100</v>
          </cell>
          <cell r="V28">
            <v>-597623658.69000006</v>
          </cell>
          <cell r="W28">
            <v>105045500</v>
          </cell>
          <cell r="X28">
            <v>-100</v>
          </cell>
          <cell r="Y28">
            <v>-100</v>
          </cell>
          <cell r="Z28">
            <v>0</v>
          </cell>
          <cell r="AA28">
            <v>-1</v>
          </cell>
          <cell r="AB28">
            <v>207139659</v>
          </cell>
          <cell r="AC28">
            <v>339662.95</v>
          </cell>
          <cell r="AD28">
            <v>24019228.149999999</v>
          </cell>
          <cell r="AE28">
            <v>7670631.3499999996</v>
          </cell>
          <cell r="AF28">
            <v>0</v>
          </cell>
          <cell r="AG28">
            <v>32665214.82</v>
          </cell>
          <cell r="AH28">
            <v>0</v>
          </cell>
          <cell r="AI28">
            <v>0</v>
          </cell>
          <cell r="AJ28">
            <v>0</v>
          </cell>
          <cell r="AM28">
            <v>366713061.66000003</v>
          </cell>
          <cell r="AN28">
            <v>228680003.84</v>
          </cell>
          <cell r="AO28">
            <v>335274547.87</v>
          </cell>
          <cell r="AP28">
            <v>1108385084.78</v>
          </cell>
          <cell r="AR28">
            <v>899258027.13999999</v>
          </cell>
          <cell r="AS28">
            <v>-4357555.67</v>
          </cell>
          <cell r="AU28">
            <v>0</v>
          </cell>
          <cell r="AY28">
            <v>-2000</v>
          </cell>
          <cell r="AZ28">
            <v>-1360100</v>
          </cell>
          <cell r="BA28">
            <v>-1000</v>
          </cell>
          <cell r="BB28">
            <v>-1000</v>
          </cell>
          <cell r="BC28">
            <v>-100</v>
          </cell>
          <cell r="BE28">
            <v>-99425.68</v>
          </cell>
          <cell r="BF28">
            <v>-12451.28</v>
          </cell>
          <cell r="BG28">
            <v>-467526.44</v>
          </cell>
          <cell r="BH28">
            <v>-30818.28</v>
          </cell>
          <cell r="BI28">
            <v>-3.89</v>
          </cell>
          <cell r="BJ28">
            <v>-30747262.440000001</v>
          </cell>
          <cell r="BK28">
            <v>-5</v>
          </cell>
          <cell r="BL28">
            <v>-100</v>
          </cell>
          <cell r="BM28">
            <v>-100</v>
          </cell>
          <cell r="BN28">
            <v>1265971088.8</v>
          </cell>
          <cell r="BO28">
            <v>-250000</v>
          </cell>
          <cell r="BP28">
            <v>-529566</v>
          </cell>
          <cell r="BQ28">
            <v>-100</v>
          </cell>
          <cell r="BR28">
            <v>1443659632.6500001</v>
          </cell>
          <cell r="BS28">
            <v>-1000</v>
          </cell>
          <cell r="BT28">
            <v>-65625</v>
          </cell>
          <cell r="BU28">
            <v>-400000</v>
          </cell>
          <cell r="BV28">
            <v>-685800</v>
          </cell>
          <cell r="BW28">
            <v>-440</v>
          </cell>
          <cell r="BX28">
            <v>-100</v>
          </cell>
          <cell r="BY28">
            <v>-100</v>
          </cell>
          <cell r="BZ28">
            <v>105385162.95</v>
          </cell>
          <cell r="CA28">
            <v>1443659632.6500001</v>
          </cell>
          <cell r="CB28">
            <v>0</v>
          </cell>
          <cell r="CC28">
            <v>0</v>
          </cell>
          <cell r="CF28">
            <v>1443659632.6500001</v>
          </cell>
          <cell r="CG28">
            <v>335274547.87</v>
          </cell>
          <cell r="CH28">
            <v>0</v>
          </cell>
          <cell r="CI28">
            <v>0</v>
          </cell>
          <cell r="CJ28">
            <v>335274547.87000012</v>
          </cell>
          <cell r="CK28">
            <v>0</v>
          </cell>
          <cell r="CL28">
            <v>1443659632.6500001</v>
          </cell>
        </row>
        <row r="29">
          <cell r="B29" t="str">
            <v>BIC02</v>
          </cell>
          <cell r="C29">
            <v>-4026.41</v>
          </cell>
          <cell r="D29">
            <v>-14</v>
          </cell>
          <cell r="E29">
            <v>-1641.45</v>
          </cell>
          <cell r="F29">
            <v>0</v>
          </cell>
          <cell r="G29">
            <v>30.57</v>
          </cell>
          <cell r="H29">
            <v>-384</v>
          </cell>
          <cell r="I29">
            <v>-124307506.43000001</v>
          </cell>
          <cell r="J29">
            <v>-15150.43</v>
          </cell>
          <cell r="K29">
            <v>-998343730.13</v>
          </cell>
          <cell r="L29">
            <v>0</v>
          </cell>
          <cell r="M29">
            <v>150</v>
          </cell>
          <cell r="N29">
            <v>53526.53</v>
          </cell>
          <cell r="O29">
            <v>55619773.799999997</v>
          </cell>
          <cell r="P29">
            <v>0</v>
          </cell>
          <cell r="Q29">
            <v>0</v>
          </cell>
          <cell r="R29">
            <v>-1588.98</v>
          </cell>
          <cell r="S29">
            <v>13502386.439999999</v>
          </cell>
          <cell r="T29">
            <v>102134</v>
          </cell>
          <cell r="U29">
            <v>-100</v>
          </cell>
          <cell r="V29">
            <v>112599225.20999999</v>
          </cell>
          <cell r="W29">
            <v>115647.39</v>
          </cell>
          <cell r="X29">
            <v>-100</v>
          </cell>
          <cell r="Y29">
            <v>-100</v>
          </cell>
          <cell r="Z29">
            <v>-1</v>
          </cell>
          <cell r="AA29">
            <v>6317.68</v>
          </cell>
          <cell r="AB29">
            <v>203192.42</v>
          </cell>
          <cell r="AC29">
            <v>937530773.96000004</v>
          </cell>
          <cell r="AD29">
            <v>0</v>
          </cell>
          <cell r="AE29">
            <v>3474377.66</v>
          </cell>
          <cell r="AF29">
            <v>0</v>
          </cell>
          <cell r="AG29">
            <v>1370718.12</v>
          </cell>
          <cell r="AH29">
            <v>6450312.3499999996</v>
          </cell>
          <cell r="AI29">
            <v>17807946.57</v>
          </cell>
          <cell r="AJ29">
            <v>0</v>
          </cell>
          <cell r="AK29">
            <v>14508700</v>
          </cell>
          <cell r="AL29">
            <v>0</v>
          </cell>
          <cell r="AM29">
            <v>0</v>
          </cell>
          <cell r="AN29">
            <v>38554103.25</v>
          </cell>
          <cell r="AP29">
            <v>-57600328.200000003</v>
          </cell>
          <cell r="AQ29">
            <v>78872.710000000006</v>
          </cell>
          <cell r="AR29">
            <v>-75993075.819999993</v>
          </cell>
          <cell r="AS29">
            <v>40750.79</v>
          </cell>
          <cell r="AT29">
            <v>388040.56</v>
          </cell>
          <cell r="AU29">
            <v>168133646.84</v>
          </cell>
          <cell r="AV29">
            <v>173272741.88999999</v>
          </cell>
          <cell r="AY29">
            <v>-2000</v>
          </cell>
          <cell r="AZ29">
            <v>-1359100</v>
          </cell>
          <cell r="BA29">
            <v>-1213.6199999999999</v>
          </cell>
          <cell r="BB29">
            <v>-1000</v>
          </cell>
          <cell r="BC29">
            <v>-100</v>
          </cell>
          <cell r="BE29">
            <v>-99425.68</v>
          </cell>
          <cell r="BF29">
            <v>-12451.28</v>
          </cell>
          <cell r="BG29">
            <v>-467526.44</v>
          </cell>
          <cell r="BH29">
            <v>-30818.28</v>
          </cell>
          <cell r="BI29">
            <v>-3.89</v>
          </cell>
          <cell r="BJ29">
            <v>-30747262.440000001</v>
          </cell>
          <cell r="BK29">
            <v>-45094.3</v>
          </cell>
          <cell r="BL29">
            <v>-22504787.899999999</v>
          </cell>
          <cell r="BM29">
            <v>-8656319.0600000005</v>
          </cell>
          <cell r="BN29">
            <v>2387691.16</v>
          </cell>
          <cell r="BO29">
            <v>-46356.39</v>
          </cell>
          <cell r="BP29">
            <v>-22513156.690000001</v>
          </cell>
          <cell r="BQ29">
            <v>-14847980.52</v>
          </cell>
          <cell r="BR29">
            <v>12276633.370000001</v>
          </cell>
          <cell r="BS29">
            <v>-1000</v>
          </cell>
          <cell r="BT29">
            <v>141295284.96000001</v>
          </cell>
          <cell r="BU29">
            <v>-400000</v>
          </cell>
          <cell r="BV29">
            <v>1473709825.45</v>
          </cell>
          <cell r="BW29">
            <v>1008090536.65</v>
          </cell>
          <cell r="BX29">
            <v>-100</v>
          </cell>
          <cell r="BY29">
            <v>-100</v>
          </cell>
          <cell r="BZ29">
            <v>1206026479.8</v>
          </cell>
          <cell r="CA29">
            <v>11504918.23</v>
          </cell>
          <cell r="CB29">
            <v>102134</v>
          </cell>
          <cell r="CC29">
            <v>53526.53</v>
          </cell>
          <cell r="CF29">
            <v>11504918.23</v>
          </cell>
          <cell r="CG29">
            <v>11504918.23</v>
          </cell>
          <cell r="CH29">
            <v>102134</v>
          </cell>
          <cell r="CI29">
            <v>53526.53</v>
          </cell>
          <cell r="CJ29">
            <v>12276633.370000001</v>
          </cell>
          <cell r="CK29">
            <v>-5667.86</v>
          </cell>
          <cell r="CL29">
            <v>12282301.23</v>
          </cell>
        </row>
        <row r="30">
          <cell r="B30" t="str">
            <v>BIC04</v>
          </cell>
          <cell r="C30">
            <v>9089982.2799999993</v>
          </cell>
          <cell r="D30">
            <v>0</v>
          </cell>
          <cell r="E30">
            <v>186458.27</v>
          </cell>
          <cell r="F30">
            <v>12489938.9</v>
          </cell>
          <cell r="G30">
            <v>955211.23</v>
          </cell>
          <cell r="H30">
            <v>847705</v>
          </cell>
          <cell r="I30">
            <v>165034.49</v>
          </cell>
          <cell r="J30">
            <v>15040432</v>
          </cell>
          <cell r="K30">
            <v>0</v>
          </cell>
          <cell r="L30">
            <v>3.18</v>
          </cell>
          <cell r="M30">
            <v>53574</v>
          </cell>
          <cell r="N30">
            <v>3372668.59</v>
          </cell>
          <cell r="O30">
            <v>2683994.06</v>
          </cell>
          <cell r="P30">
            <v>10415001.67</v>
          </cell>
          <cell r="Q30">
            <v>56937196.030000001</v>
          </cell>
          <cell r="R30">
            <v>1195586.3700000001</v>
          </cell>
          <cell r="S30">
            <v>492229.81</v>
          </cell>
          <cell r="T30">
            <v>991357.62</v>
          </cell>
          <cell r="U30">
            <v>0</v>
          </cell>
          <cell r="V30">
            <v>98250.82</v>
          </cell>
          <cell r="W30">
            <v>1390</v>
          </cell>
          <cell r="X30">
            <v>93240283</v>
          </cell>
          <cell r="Y30">
            <v>781779.41</v>
          </cell>
          <cell r="Z30">
            <v>18073279.550000001</v>
          </cell>
          <cell r="AA30">
            <v>443709.56</v>
          </cell>
          <cell r="AB30">
            <v>788889.97</v>
          </cell>
          <cell r="AC30">
            <v>0</v>
          </cell>
          <cell r="AD30">
            <v>525901.1</v>
          </cell>
          <cell r="AE30">
            <v>2897441.2</v>
          </cell>
          <cell r="AF30">
            <v>185608.19</v>
          </cell>
          <cell r="AG30">
            <v>8384220.5099999998</v>
          </cell>
          <cell r="AH30">
            <v>26267249.850000001</v>
          </cell>
          <cell r="AI30">
            <v>23659951.77</v>
          </cell>
          <cell r="AJ30">
            <v>77159409.459999993</v>
          </cell>
          <cell r="AK30">
            <v>89630879.400000006</v>
          </cell>
          <cell r="AL30">
            <v>178173.79</v>
          </cell>
          <cell r="AM30">
            <v>17174.72</v>
          </cell>
          <cell r="AN30">
            <v>582</v>
          </cell>
          <cell r="AO30">
            <v>0</v>
          </cell>
          <cell r="AP30">
            <v>322388.90000000002</v>
          </cell>
          <cell r="AQ30">
            <v>6552.55</v>
          </cell>
          <cell r="AR30">
            <v>2672.47</v>
          </cell>
          <cell r="AS30">
            <v>85578</v>
          </cell>
          <cell r="AT30">
            <v>0</v>
          </cell>
          <cell r="AU30">
            <v>543727.59</v>
          </cell>
          <cell r="AV30">
            <v>83472</v>
          </cell>
          <cell r="AW30">
            <v>1872700.94</v>
          </cell>
          <cell r="AX30">
            <v>10239656.84</v>
          </cell>
          <cell r="AY30">
            <v>2229926.15</v>
          </cell>
          <cell r="AZ30">
            <v>2035788.3</v>
          </cell>
          <cell r="BA30">
            <v>1093745.57</v>
          </cell>
          <cell r="BB30">
            <v>360899.42</v>
          </cell>
          <cell r="BC30">
            <v>0</v>
          </cell>
          <cell r="BD30">
            <v>0</v>
          </cell>
          <cell r="BF30">
            <v>1000</v>
          </cell>
          <cell r="BJ30">
            <v>0</v>
          </cell>
          <cell r="BL30">
            <v>-1464.46</v>
          </cell>
          <cell r="BM30">
            <v>182238.14</v>
          </cell>
          <cell r="BN30">
            <v>250</v>
          </cell>
          <cell r="BP30">
            <v>-2301.29</v>
          </cell>
          <cell r="BQ30">
            <v>732841346.50999975</v>
          </cell>
          <cell r="BR30">
            <v>176424668.19</v>
          </cell>
          <cell r="BS30">
            <v>14931279</v>
          </cell>
          <cell r="BT30">
            <v>141295284.96000001</v>
          </cell>
          <cell r="BV30">
            <v>7137333.870000001</v>
          </cell>
          <cell r="BW30">
            <v>7500272.9699999997</v>
          </cell>
          <cell r="BZ30">
            <v>291757846.59000003</v>
          </cell>
          <cell r="CA30">
            <v>114843059.58000001</v>
          </cell>
          <cell r="CB30">
            <v>1483587.43</v>
          </cell>
          <cell r="CC30">
            <v>3426242.59</v>
          </cell>
          <cell r="CF30">
            <v>114843059.58000001</v>
          </cell>
          <cell r="CG30">
            <v>114520670.68000001</v>
          </cell>
          <cell r="CH30">
            <v>1483587.43</v>
          </cell>
          <cell r="CI30">
            <v>3426242.59</v>
          </cell>
          <cell r="CJ30">
            <v>142962829.89999998</v>
          </cell>
          <cell r="CK30">
            <v>37515573.530000001</v>
          </cell>
          <cell r="CL30">
            <v>138909091.47999999</v>
          </cell>
        </row>
        <row r="31">
          <cell r="B31" t="str">
            <v>BIC06</v>
          </cell>
          <cell r="C31">
            <v>-36338007.039999999</v>
          </cell>
          <cell r="E31">
            <v>987831.89</v>
          </cell>
          <cell r="F31">
            <v>-2088607.66</v>
          </cell>
          <cell r="G31">
            <v>947765</v>
          </cell>
          <cell r="I31">
            <v>2552.67</v>
          </cell>
          <cell r="J31">
            <v>598564</v>
          </cell>
          <cell r="K31">
            <v>-5077892.74</v>
          </cell>
          <cell r="L31">
            <v>0</v>
          </cell>
          <cell r="N31">
            <v>-212102633.41999999</v>
          </cell>
          <cell r="O31">
            <v>0</v>
          </cell>
          <cell r="P31">
            <v>225167397.59999999</v>
          </cell>
          <cell r="Q31">
            <v>3027718.86</v>
          </cell>
          <cell r="R31">
            <v>134674548.81999999</v>
          </cell>
          <cell r="S31">
            <v>424205266.19999999</v>
          </cell>
          <cell r="U31">
            <v>18898028.800000001</v>
          </cell>
          <cell r="V31">
            <v>0</v>
          </cell>
          <cell r="W31">
            <v>96442888</v>
          </cell>
          <cell r="X31">
            <v>81342854</v>
          </cell>
          <cell r="Y31">
            <v>185871517.59999999</v>
          </cell>
          <cell r="Z31">
            <v>311175</v>
          </cell>
          <cell r="AA31">
            <v>309715.78999999998</v>
          </cell>
          <cell r="AB31">
            <v>0</v>
          </cell>
          <cell r="AC31">
            <v>26188093.010000002</v>
          </cell>
          <cell r="AD31">
            <v>0</v>
          </cell>
          <cell r="AE31">
            <v>263102.81</v>
          </cell>
          <cell r="AF31">
            <v>0</v>
          </cell>
          <cell r="AG31">
            <v>122514.16</v>
          </cell>
          <cell r="AH31">
            <v>124561.34</v>
          </cell>
          <cell r="AI31">
            <v>80095485.609999999</v>
          </cell>
          <cell r="AJ31">
            <v>573874289.45000005</v>
          </cell>
          <cell r="AK31">
            <v>2130906374.1099999</v>
          </cell>
          <cell r="AL31">
            <v>272245874.5</v>
          </cell>
          <cell r="AM31">
            <v>1262282926.4300001</v>
          </cell>
          <cell r="AN31">
            <v>399306204.63999999</v>
          </cell>
          <cell r="AO31">
            <v>332232917.38</v>
          </cell>
          <cell r="AP31">
            <v>1000</v>
          </cell>
          <cell r="AQ31">
            <v>0</v>
          </cell>
          <cell r="AR31">
            <v>388917037.02999997</v>
          </cell>
          <cell r="AS31">
            <v>-66759880.100000001</v>
          </cell>
          <cell r="AT31">
            <v>602625137.89999998</v>
          </cell>
          <cell r="AU31">
            <v>7577219.0199999996</v>
          </cell>
          <cell r="AV31">
            <v>10154959.65</v>
          </cell>
          <cell r="AW31">
            <v>26227189.010000002</v>
          </cell>
          <cell r="AX31">
            <v>190937270.38999999</v>
          </cell>
          <cell r="AY31">
            <v>3598381.82</v>
          </cell>
          <cell r="AZ31">
            <v>4264429.93</v>
          </cell>
          <cell r="BA31">
            <v>-7453.95</v>
          </cell>
          <cell r="BB31">
            <v>173264802</v>
          </cell>
          <cell r="BC31">
            <v>871664.55</v>
          </cell>
          <cell r="BD31">
            <v>1969743.76</v>
          </cell>
          <cell r="BE31">
            <v>68767.72</v>
          </cell>
          <cell r="BF31">
            <v>385089.42</v>
          </cell>
          <cell r="BG31">
            <v>54676336.909999996</v>
          </cell>
          <cell r="BN31">
            <v>910664.99</v>
          </cell>
          <cell r="BO31">
            <v>68627475</v>
          </cell>
          <cell r="BQ31">
            <v>182238.14</v>
          </cell>
          <cell r="BR31">
            <v>1131069.1000000001</v>
          </cell>
          <cell r="BS31">
            <v>14903951.369999999</v>
          </cell>
          <cell r="BT31">
            <v>15400611.6</v>
          </cell>
          <cell r="BV31">
            <v>72173775.13000001</v>
          </cell>
          <cell r="BW31">
            <v>229379197.13999999</v>
          </cell>
          <cell r="BZ31">
            <v>991542174.92999995</v>
          </cell>
          <cell r="CA31">
            <v>1131069.1000000001</v>
          </cell>
          <cell r="CB31">
            <v>0</v>
          </cell>
          <cell r="CC31">
            <v>0</v>
          </cell>
          <cell r="CF31">
            <v>1131069.1000000001</v>
          </cell>
          <cell r="CG31">
            <v>1131069.1000000001</v>
          </cell>
          <cell r="CH31">
            <v>0</v>
          </cell>
          <cell r="CI31">
            <v>0</v>
          </cell>
          <cell r="CJ31">
            <v>1131069.1000000001</v>
          </cell>
          <cell r="CK31">
            <v>0</v>
          </cell>
          <cell r="CL31">
            <v>1131069.1000000001</v>
          </cell>
        </row>
        <row r="32">
          <cell r="B32" t="str">
            <v>BIC07</v>
          </cell>
          <cell r="C32">
            <v>6071314.2300000004</v>
          </cell>
          <cell r="D32">
            <v>-1999986</v>
          </cell>
          <cell r="E32">
            <v>-2913840.86</v>
          </cell>
          <cell r="F32">
            <v>-113814752.73</v>
          </cell>
          <cell r="G32">
            <v>19000689.25</v>
          </cell>
          <cell r="H32">
            <v>93257.64</v>
          </cell>
          <cell r="I32">
            <v>125980790.5</v>
          </cell>
          <cell r="J32">
            <v>39566086.869999997</v>
          </cell>
          <cell r="K32">
            <v>470177282</v>
          </cell>
          <cell r="L32">
            <v>1609917.26</v>
          </cell>
          <cell r="M32">
            <v>79159372.730000004</v>
          </cell>
          <cell r="N32">
            <v>-3071946.5</v>
          </cell>
          <cell r="O32">
            <v>560</v>
          </cell>
          <cell r="P32">
            <v>1001</v>
          </cell>
          <cell r="Q32">
            <v>-11040399.220000001</v>
          </cell>
          <cell r="R32">
            <v>229929.87</v>
          </cell>
          <cell r="S32">
            <v>176884745.87</v>
          </cell>
          <cell r="T32">
            <v>46480516.299999997</v>
          </cell>
          <cell r="U32">
            <v>672277.99</v>
          </cell>
          <cell r="V32">
            <v>-5939402.0999999996</v>
          </cell>
          <cell r="W32">
            <v>5095754.84</v>
          </cell>
          <cell r="X32">
            <v>-7020999</v>
          </cell>
          <cell r="Y32">
            <v>147952063.18000001</v>
          </cell>
          <cell r="Z32">
            <v>-276207764.89999998</v>
          </cell>
          <cell r="AA32">
            <v>-706991.37</v>
          </cell>
          <cell r="AB32">
            <v>-40347126.229999997</v>
          </cell>
          <cell r="AC32">
            <v>0</v>
          </cell>
          <cell r="AD32">
            <v>-32550110.510000002</v>
          </cell>
          <cell r="AE32">
            <v>-4150972.83</v>
          </cell>
          <cell r="AF32">
            <v>-55295124.32</v>
          </cell>
          <cell r="AG32">
            <v>-706190.04</v>
          </cell>
          <cell r="AH32">
            <v>578141.4</v>
          </cell>
          <cell r="AI32">
            <v>896494.33</v>
          </cell>
          <cell r="AJ32">
            <v>8806831.7300000004</v>
          </cell>
          <cell r="AK32">
            <v>-20914329.93</v>
          </cell>
          <cell r="AL32">
            <v>-45418014.270000003</v>
          </cell>
          <cell r="AM32">
            <v>-5169163.46</v>
          </cell>
          <cell r="AN32">
            <v>-6035267.54</v>
          </cell>
          <cell r="AO32">
            <v>-31303229.550000001</v>
          </cell>
          <cell r="AP32">
            <v>-642780705.25999999</v>
          </cell>
          <cell r="AQ32">
            <v>85385615.129999995</v>
          </cell>
          <cell r="AR32">
            <v>231381099.74000001</v>
          </cell>
          <cell r="AS32">
            <v>43312718.210000001</v>
          </cell>
          <cell r="AT32">
            <v>40764019.310000002</v>
          </cell>
          <cell r="AU32">
            <v>399918819.02999997</v>
          </cell>
          <cell r="AV32">
            <v>65670.42</v>
          </cell>
          <cell r="AW32">
            <v>89064463.719999999</v>
          </cell>
          <cell r="AX32">
            <v>92773.51</v>
          </cell>
          <cell r="AY32">
            <v>629127.05000000005</v>
          </cell>
          <cell r="AZ32">
            <v>38245.199999999997</v>
          </cell>
          <cell r="BA32">
            <v>-2120173.56</v>
          </cell>
          <cell r="BB32">
            <v>217244.15</v>
          </cell>
          <cell r="BC32">
            <v>-2350.33</v>
          </cell>
          <cell r="BD32">
            <v>-18206202.350000001</v>
          </cell>
          <cell r="BE32">
            <v>7020200</v>
          </cell>
          <cell r="BF32">
            <v>391234</v>
          </cell>
          <cell r="BG32">
            <v>-866376</v>
          </cell>
          <cell r="BH32">
            <v>-726081</v>
          </cell>
          <cell r="BI32">
            <v>-652051.16</v>
          </cell>
          <cell r="BJ32">
            <v>-2221052</v>
          </cell>
          <cell r="BK32">
            <v>-106404.16</v>
          </cell>
          <cell r="BL32">
            <v>110163</v>
          </cell>
          <cell r="BM32">
            <v>1124336.8600000001</v>
          </cell>
          <cell r="BN32">
            <v>-114565</v>
          </cell>
          <cell r="BO32">
            <v>-40245</v>
          </cell>
          <cell r="BP32">
            <v>-32474.23</v>
          </cell>
          <cell r="BQ32">
            <v>-115.55999921683178</v>
          </cell>
          <cell r="BR32">
            <v>99.999999908130121</v>
          </cell>
          <cell r="BS32">
            <v>-3138.12</v>
          </cell>
          <cell r="BT32">
            <v>16990889.920000002</v>
          </cell>
          <cell r="BV32">
            <v>3051342.64</v>
          </cell>
          <cell r="BW32">
            <v>2838955.67</v>
          </cell>
          <cell r="BZ32">
            <v>10591824.26</v>
          </cell>
          <cell r="CA32">
            <v>-1151132918.0999999</v>
          </cell>
          <cell r="CB32">
            <v>223365262.17000002</v>
          </cell>
          <cell r="CC32">
            <v>76087426.230000004</v>
          </cell>
          <cell r="CF32">
            <v>-1151132918.0999999</v>
          </cell>
          <cell r="CG32">
            <v>-508352212.84000003</v>
          </cell>
          <cell r="CH32">
            <v>223365262.17000002</v>
          </cell>
          <cell r="CI32">
            <v>76087426.230000004</v>
          </cell>
          <cell r="CJ32">
            <v>203202641.71999991</v>
          </cell>
          <cell r="CK32">
            <v>452808431.03999996</v>
          </cell>
          <cell r="CL32">
            <v>-452808331.04000008</v>
          </cell>
        </row>
        <row r="33">
          <cell r="B33" t="str">
            <v>BIC08</v>
          </cell>
          <cell r="C33">
            <v>43621086.369999997</v>
          </cell>
          <cell r="D33">
            <v>-1999986</v>
          </cell>
          <cell r="E33">
            <v>5646645.21</v>
          </cell>
          <cell r="F33">
            <v>10530629.300000001</v>
          </cell>
          <cell r="G33">
            <v>695482</v>
          </cell>
          <cell r="H33">
            <v>93257.64</v>
          </cell>
          <cell r="I33">
            <v>0</v>
          </cell>
          <cell r="J33">
            <v>495333.57</v>
          </cell>
          <cell r="K33">
            <v>6</v>
          </cell>
          <cell r="L33">
            <v>0</v>
          </cell>
          <cell r="M33">
            <v>0</v>
          </cell>
          <cell r="N33">
            <v>0</v>
          </cell>
          <cell r="O33">
            <v>53574</v>
          </cell>
          <cell r="P33">
            <v>6327378.8200000003</v>
          </cell>
          <cell r="Q33">
            <v>560</v>
          </cell>
          <cell r="R33">
            <v>1001</v>
          </cell>
          <cell r="S33">
            <v>1143514.5900000001</v>
          </cell>
          <cell r="T33">
            <v>1086932.83</v>
          </cell>
          <cell r="U33">
            <v>-2908059.44</v>
          </cell>
          <cell r="V33">
            <v>0</v>
          </cell>
          <cell r="W33">
            <v>3572482.99</v>
          </cell>
          <cell r="X33">
            <v>672231.05</v>
          </cell>
          <cell r="Y33">
            <v>95394.2</v>
          </cell>
          <cell r="Z33">
            <v>0</v>
          </cell>
          <cell r="AA33">
            <v>676231.78</v>
          </cell>
          <cell r="AB33">
            <v>0</v>
          </cell>
          <cell r="AC33">
            <v>0</v>
          </cell>
          <cell r="AD33">
            <v>0</v>
          </cell>
          <cell r="AE33">
            <v>5019.8500000000004</v>
          </cell>
          <cell r="AF33">
            <v>0</v>
          </cell>
          <cell r="AG33">
            <v>0</v>
          </cell>
          <cell r="AH33">
            <v>-211894.59</v>
          </cell>
          <cell r="AI33">
            <v>9115372.2599999998</v>
          </cell>
          <cell r="AJ33">
            <v>24432977.609999999</v>
          </cell>
          <cell r="AK33">
            <v>68427645.120000005</v>
          </cell>
          <cell r="AL33">
            <v>66697054.640000001</v>
          </cell>
          <cell r="AM33">
            <v>168092779.49000001</v>
          </cell>
          <cell r="AN33">
            <v>-40182210.649999999</v>
          </cell>
          <cell r="AO33">
            <v>21182.58</v>
          </cell>
          <cell r="AP33">
            <v>12267</v>
          </cell>
          <cell r="AQ33">
            <v>0</v>
          </cell>
          <cell r="AR33">
            <v>-562517.26</v>
          </cell>
          <cell r="AS33">
            <v>452770404.94999999</v>
          </cell>
          <cell r="AT33">
            <v>480959.3</v>
          </cell>
          <cell r="AU33">
            <v>266386194.30000001</v>
          </cell>
          <cell r="AV33">
            <v>89357585.930000007</v>
          </cell>
          <cell r="AW33">
            <v>0</v>
          </cell>
          <cell r="AX33">
            <v>553425.15</v>
          </cell>
          <cell r="AY33">
            <v>150278.64000000001</v>
          </cell>
          <cell r="AZ33">
            <v>9776771</v>
          </cell>
          <cell r="BA33">
            <v>76419.75</v>
          </cell>
          <cell r="BB33">
            <v>-2205.37</v>
          </cell>
          <cell r="BC33">
            <v>57137</v>
          </cell>
          <cell r="BD33">
            <v>19060166.07</v>
          </cell>
          <cell r="BE33">
            <v>8659536.5999999996</v>
          </cell>
          <cell r="BF33">
            <v>3248622.12</v>
          </cell>
          <cell r="BG33">
            <v>1647286.16</v>
          </cell>
          <cell r="BH33">
            <v>8814.99</v>
          </cell>
          <cell r="BI33">
            <v>398998.52</v>
          </cell>
          <cell r="BJ33">
            <v>391234</v>
          </cell>
          <cell r="BK33">
            <v>-866376</v>
          </cell>
          <cell r="BL33">
            <v>-726081</v>
          </cell>
          <cell r="BM33">
            <v>-652051.16</v>
          </cell>
          <cell r="BN33">
            <v>27503240.080000002</v>
          </cell>
          <cell r="BO33">
            <v>27344585.84</v>
          </cell>
          <cell r="BP33">
            <v>110163</v>
          </cell>
          <cell r="BQ33">
            <v>733826.56000000006</v>
          </cell>
          <cell r="BR33">
            <v>20614250.57</v>
          </cell>
          <cell r="BS33">
            <v>-40245</v>
          </cell>
          <cell r="BT33">
            <v>182238.14</v>
          </cell>
          <cell r="BU33">
            <v>250</v>
          </cell>
          <cell r="BV33">
            <v>-3.4833283280022442E-7</v>
          </cell>
          <cell r="BW33">
            <v>1.8067657947540283E-7</v>
          </cell>
          <cell r="BZ33">
            <v>188280845.56999999</v>
          </cell>
          <cell r="CA33">
            <v>469357.04000000004</v>
          </cell>
          <cell r="CB33">
            <v>1086932.83</v>
          </cell>
          <cell r="CC33">
            <v>0</v>
          </cell>
          <cell r="CF33">
            <v>469357.04000000004</v>
          </cell>
          <cell r="CG33">
            <v>469357.04000000004</v>
          </cell>
          <cell r="CH33">
            <v>1086932.83</v>
          </cell>
          <cell r="CI33">
            <v>0</v>
          </cell>
          <cell r="CJ33">
            <v>20614250.57</v>
          </cell>
          <cell r="CK33">
            <v>0</v>
          </cell>
          <cell r="CL33">
            <v>20614250.57</v>
          </cell>
        </row>
        <row r="34">
          <cell r="B34" t="str">
            <v>BIC09</v>
          </cell>
          <cell r="C34">
            <v>640688.89</v>
          </cell>
          <cell r="D34">
            <v>-14</v>
          </cell>
          <cell r="E34">
            <v>-5726.4</v>
          </cell>
          <cell r="F34">
            <v>-1</v>
          </cell>
          <cell r="G34">
            <v>1872188154.79</v>
          </cell>
          <cell r="H34">
            <v>0</v>
          </cell>
          <cell r="I34">
            <v>-124307506.43000001</v>
          </cell>
          <cell r="J34">
            <v>-15150.43</v>
          </cell>
          <cell r="K34">
            <v>-932194836.94000006</v>
          </cell>
          <cell r="L34">
            <v>0</v>
          </cell>
          <cell r="M34">
            <v>335472.11</v>
          </cell>
          <cell r="N34">
            <v>0.01</v>
          </cell>
          <cell r="O34">
            <v>0.01</v>
          </cell>
          <cell r="P34">
            <v>408359</v>
          </cell>
          <cell r="Q34">
            <v>-150363853.43000001</v>
          </cell>
          <cell r="R34">
            <v>-337703</v>
          </cell>
          <cell r="S34">
            <v>0</v>
          </cell>
          <cell r="T34">
            <v>11510.8</v>
          </cell>
          <cell r="U34">
            <v>-670944.05000000005</v>
          </cell>
          <cell r="V34">
            <v>41058474.18</v>
          </cell>
          <cell r="W34">
            <v>0</v>
          </cell>
          <cell r="X34">
            <v>-597623658.69000006</v>
          </cell>
          <cell r="Y34">
            <v>89718322.5</v>
          </cell>
          <cell r="Z34">
            <v>398541340.45999998</v>
          </cell>
          <cell r="AA34">
            <v>-100</v>
          </cell>
          <cell r="AB34">
            <v>-1</v>
          </cell>
          <cell r="AC34">
            <v>311175</v>
          </cell>
          <cell r="AD34">
            <v>0</v>
          </cell>
          <cell r="AE34">
            <v>0</v>
          </cell>
          <cell r="AF34">
            <v>939344</v>
          </cell>
          <cell r="AG34">
            <v>1511454.73</v>
          </cell>
          <cell r="AH34">
            <v>0</v>
          </cell>
          <cell r="AI34">
            <v>244588.33</v>
          </cell>
          <cell r="AJ34">
            <v>537967.63</v>
          </cell>
          <cell r="AK34">
            <v>61867702.880000003</v>
          </cell>
          <cell r="AL34">
            <v>8532000</v>
          </cell>
          <cell r="AM34">
            <v>332683701.87</v>
          </cell>
          <cell r="AN34">
            <v>825900123.60000002</v>
          </cell>
          <cell r="AO34">
            <v>0</v>
          </cell>
          <cell r="AP34">
            <v>362.2</v>
          </cell>
          <cell r="AQ34">
            <v>95499580.120000005</v>
          </cell>
          <cell r="AR34">
            <v>169259404.88</v>
          </cell>
          <cell r="AS34">
            <v>223688.53</v>
          </cell>
          <cell r="AT34">
            <v>893093505.88</v>
          </cell>
          <cell r="AU34">
            <v>675111972.33000004</v>
          </cell>
          <cell r="AV34">
            <v>1000</v>
          </cell>
          <cell r="AW34">
            <v>940441778.86000001</v>
          </cell>
          <cell r="AY34">
            <v>245092.8</v>
          </cell>
          <cell r="AZ34">
            <v>2119973.5</v>
          </cell>
          <cell r="BA34">
            <v>-680.69</v>
          </cell>
          <cell r="BB34">
            <v>24585894</v>
          </cell>
          <cell r="BC34">
            <v>218431450.03</v>
          </cell>
          <cell r="BD34">
            <v>-2359</v>
          </cell>
          <cell r="BE34">
            <v>-1360100</v>
          </cell>
          <cell r="BF34">
            <v>-4410.74</v>
          </cell>
          <cell r="BG34">
            <v>54676336.909999996</v>
          </cell>
          <cell r="BH34">
            <v>20364935.75</v>
          </cell>
          <cell r="BI34">
            <v>-99425.68</v>
          </cell>
          <cell r="BJ34">
            <v>-12451.28</v>
          </cell>
          <cell r="BK34">
            <v>-467526.44</v>
          </cell>
          <cell r="BL34">
            <v>-30818.28</v>
          </cell>
          <cell r="BM34">
            <v>-3.89</v>
          </cell>
          <cell r="BN34">
            <v>1119992.53</v>
          </cell>
          <cell r="BO34">
            <v>-5</v>
          </cell>
          <cell r="BP34">
            <v>-3.89</v>
          </cell>
          <cell r="BQ34">
            <v>643896.4</v>
          </cell>
          <cell r="BR34">
            <v>640688.89</v>
          </cell>
          <cell r="BT34">
            <v>-100</v>
          </cell>
          <cell r="BU34">
            <v>-100</v>
          </cell>
          <cell r="BV34">
            <v>18699069.77</v>
          </cell>
          <cell r="BW34">
            <v>25060818.210000001</v>
          </cell>
          <cell r="BX34">
            <v>-100</v>
          </cell>
          <cell r="BY34">
            <v>-1000</v>
          </cell>
          <cell r="BZ34">
            <v>2606185.69</v>
          </cell>
          <cell r="CA34">
            <v>0</v>
          </cell>
          <cell r="CB34">
            <v>0</v>
          </cell>
          <cell r="CC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640688.89</v>
          </cell>
          <cell r="CK34">
            <v>640688.89</v>
          </cell>
          <cell r="CL34">
            <v>0</v>
          </cell>
        </row>
        <row r="35">
          <cell r="B35" t="str">
            <v>BIC10</v>
          </cell>
          <cell r="C35">
            <v>33442797.649999999</v>
          </cell>
          <cell r="D35">
            <v>-1999986</v>
          </cell>
          <cell r="E35">
            <v>-14505692.32</v>
          </cell>
          <cell r="F35">
            <v>983672576.66999996</v>
          </cell>
          <cell r="G35">
            <v>21130561</v>
          </cell>
          <cell r="H35">
            <v>0</v>
          </cell>
          <cell r="I35">
            <v>125977525.29000001</v>
          </cell>
          <cell r="J35">
            <v>-9223757.1300000008</v>
          </cell>
          <cell r="L35">
            <v>-5019230.91</v>
          </cell>
          <cell r="M35">
            <v>742163276.50999999</v>
          </cell>
          <cell r="N35">
            <v>-742163276.51999998</v>
          </cell>
          <cell r="O35">
            <v>8708206.1400000006</v>
          </cell>
          <cell r="P35">
            <v>-54332302.960000001</v>
          </cell>
          <cell r="Q35">
            <v>-796623112.63999999</v>
          </cell>
          <cell r="R35">
            <v>1001</v>
          </cell>
          <cell r="S35">
            <v>1884665589.2</v>
          </cell>
          <cell r="T35">
            <v>-1884665589.2</v>
          </cell>
          <cell r="U35">
            <v>-27928185.640000001</v>
          </cell>
          <cell r="V35">
            <v>240853234.21000001</v>
          </cell>
          <cell r="W35">
            <v>217061915.83000001</v>
          </cell>
          <cell r="X35">
            <v>672231.05</v>
          </cell>
          <cell r="Y35">
            <v>-5965566.71</v>
          </cell>
          <cell r="Z35">
            <v>2456897197.6399999</v>
          </cell>
          <cell r="AA35">
            <v>-1865950400</v>
          </cell>
          <cell r="AB35">
            <v>-2019259705.8699999</v>
          </cell>
          <cell r="AC35">
            <v>0</v>
          </cell>
          <cell r="AD35">
            <v>-524446924.35000002</v>
          </cell>
          <cell r="AE35">
            <v>-3072869615.71</v>
          </cell>
          <cell r="AF35">
            <v>-553552153.63</v>
          </cell>
          <cell r="AG35">
            <v>-1545868383.1800001</v>
          </cell>
          <cell r="AH35">
            <v>-4083251382.6799998</v>
          </cell>
          <cell r="AI35">
            <v>36510458.25</v>
          </cell>
          <cell r="AJ35">
            <v>-467773.75</v>
          </cell>
          <cell r="AK35">
            <v>-86324135.859999999</v>
          </cell>
          <cell r="AL35">
            <v>-107127378.48</v>
          </cell>
          <cell r="AM35">
            <v>-102734508.91</v>
          </cell>
          <cell r="AN35">
            <v>-332953.83</v>
          </cell>
          <cell r="AO35">
            <v>13204032744.4</v>
          </cell>
          <cell r="AP35">
            <v>-938631971.38999999</v>
          </cell>
          <cell r="AQ35">
            <v>-26304746.25</v>
          </cell>
          <cell r="AR35">
            <v>-40085837.969999999</v>
          </cell>
          <cell r="AS35">
            <v>0</v>
          </cell>
          <cell r="AT35">
            <v>0</v>
          </cell>
          <cell r="AU35">
            <v>-140794920.28</v>
          </cell>
          <cell r="AV35">
            <v>75797915.280000001</v>
          </cell>
          <cell r="AW35">
            <v>316096119.92000002</v>
          </cell>
          <cell r="AX35">
            <v>43189896.880000003</v>
          </cell>
          <cell r="AY35">
            <v>43562500.32</v>
          </cell>
          <cell r="AZ35">
            <v>1840479.02</v>
          </cell>
          <cell r="BA35">
            <v>18915006.440000001</v>
          </cell>
          <cell r="BB35">
            <v>0</v>
          </cell>
          <cell r="BC35">
            <v>-2287</v>
          </cell>
          <cell r="BD35">
            <v>0</v>
          </cell>
          <cell r="BE35">
            <v>1183303</v>
          </cell>
          <cell r="BF35">
            <v>1398688.21</v>
          </cell>
          <cell r="BG35">
            <v>8152350.0800000001</v>
          </cell>
          <cell r="BH35">
            <v>4548892.4000000004</v>
          </cell>
          <cell r="BI35">
            <v>505478.03</v>
          </cell>
          <cell r="BJ35">
            <v>-473862.58</v>
          </cell>
          <cell r="BK35">
            <v>-44379570.979999997</v>
          </cell>
          <cell r="BL35">
            <v>32676702.129999999</v>
          </cell>
          <cell r="BM35">
            <v>391234</v>
          </cell>
          <cell r="BN35">
            <v>-866376</v>
          </cell>
          <cell r="BO35">
            <v>-726081</v>
          </cell>
          <cell r="BP35">
            <v>-652051.16</v>
          </cell>
          <cell r="BQ35">
            <v>-2221052</v>
          </cell>
          <cell r="BR35">
            <v>-5.9604644775390625E-7</v>
          </cell>
          <cell r="BS35">
            <v>110163</v>
          </cell>
          <cell r="BT35">
            <v>733826.56000000006</v>
          </cell>
          <cell r="BU35">
            <v>-114565</v>
          </cell>
          <cell r="BV35">
            <v>-40245</v>
          </cell>
          <cell r="BW35">
            <v>-32474.23</v>
          </cell>
          <cell r="BX35">
            <v>-1000</v>
          </cell>
          <cell r="BY35">
            <v>1178260.2</v>
          </cell>
          <cell r="BZ35">
            <v>-1.5576370060443878E-7</v>
          </cell>
          <cell r="CA35">
            <v>9.9996328353881836E-3</v>
          </cell>
          <cell r="CB35">
            <v>0</v>
          </cell>
          <cell r="CC35">
            <v>-9.9999904632568359E-3</v>
          </cell>
          <cell r="CF35">
            <v>9.9996328353881836E-3</v>
          </cell>
          <cell r="CG35">
            <v>938631971.39999962</v>
          </cell>
          <cell r="CH35">
            <v>0</v>
          </cell>
          <cell r="CI35">
            <v>-9.9999904632568359E-3</v>
          </cell>
          <cell r="CJ35">
            <v>938631971.38999939</v>
          </cell>
          <cell r="CK35">
            <v>0</v>
          </cell>
          <cell r="CL35">
            <v>-5.9604644775390625E-7</v>
          </cell>
        </row>
        <row r="36">
          <cell r="B36" t="str">
            <v>BIC11</v>
          </cell>
          <cell r="C36">
            <v>-7096170.2300000004</v>
          </cell>
          <cell r="D36">
            <v>-1999986</v>
          </cell>
          <cell r="E36">
            <v>-1172782.99</v>
          </cell>
          <cell r="F36">
            <v>-432489.55</v>
          </cell>
          <cell r="G36">
            <v>53.85</v>
          </cell>
          <cell r="H36">
            <v>-84635.23</v>
          </cell>
          <cell r="I36">
            <v>100.6</v>
          </cell>
          <cell r="J36">
            <v>0</v>
          </cell>
          <cell r="K36">
            <v>-932194836.94000006</v>
          </cell>
          <cell r="L36">
            <v>-2023991.38</v>
          </cell>
          <cell r="M36">
            <v>36244.730000000003</v>
          </cell>
          <cell r="N36">
            <v>10639173.09</v>
          </cell>
          <cell r="O36">
            <v>8193265.2800000003</v>
          </cell>
          <cell r="P36">
            <v>182991.26</v>
          </cell>
          <cell r="Q36">
            <v>32856391.460000001</v>
          </cell>
          <cell r="R36">
            <v>2027669.29</v>
          </cell>
          <cell r="S36">
            <v>2030370.64</v>
          </cell>
          <cell r="T36">
            <v>8505975.3300000001</v>
          </cell>
          <cell r="U36">
            <v>0</v>
          </cell>
          <cell r="V36">
            <v>0</v>
          </cell>
          <cell r="W36">
            <v>-772828.6</v>
          </cell>
          <cell r="X36">
            <v>1240</v>
          </cell>
          <cell r="Y36">
            <v>95394.2</v>
          </cell>
          <cell r="Z36">
            <v>2500366.61</v>
          </cell>
          <cell r="AA36">
            <v>37152309.810000002</v>
          </cell>
          <cell r="AB36">
            <v>17518782.359999999</v>
          </cell>
          <cell r="AC36">
            <v>0</v>
          </cell>
          <cell r="AD36">
            <v>8258659.1200000001</v>
          </cell>
          <cell r="AE36">
            <v>20397239.739999998</v>
          </cell>
          <cell r="AF36">
            <v>12857947.58</v>
          </cell>
          <cell r="AG36">
            <v>25733819.859999999</v>
          </cell>
          <cell r="AH36">
            <v>58082345.520000003</v>
          </cell>
          <cell r="AI36">
            <v>0</v>
          </cell>
          <cell r="AJ36">
            <v>-18498.57</v>
          </cell>
          <cell r="AK36">
            <v>0</v>
          </cell>
          <cell r="AL36">
            <v>7609500.4900000002</v>
          </cell>
          <cell r="AM36">
            <v>1936765.85</v>
          </cell>
          <cell r="AN36">
            <v>351422.14</v>
          </cell>
          <cell r="AO36">
            <v>-34062885.43</v>
          </cell>
          <cell r="AP36">
            <v>-1696469.8</v>
          </cell>
          <cell r="AQ36">
            <v>-2587021.69</v>
          </cell>
          <cell r="AR36">
            <v>-1316008.94</v>
          </cell>
          <cell r="AS36">
            <v>-2196313.38</v>
          </cell>
          <cell r="AT36">
            <v>-4178148.36</v>
          </cell>
          <cell r="AU36">
            <v>-2585.9299999999998</v>
          </cell>
          <cell r="AV36">
            <v>-1979.99</v>
          </cell>
          <cell r="AW36">
            <v>210666.1</v>
          </cell>
          <cell r="AX36">
            <v>-314764.28999999998</v>
          </cell>
          <cell r="AY36">
            <v>280</v>
          </cell>
          <cell r="AZ36">
            <v>-160562.53</v>
          </cell>
          <cell r="BA36">
            <v>-96484.15</v>
          </cell>
          <cell r="BB36">
            <v>0</v>
          </cell>
          <cell r="BC36">
            <v>-96193.76</v>
          </cell>
          <cell r="BD36">
            <v>1012503.53</v>
          </cell>
          <cell r="BE36">
            <v>1183303</v>
          </cell>
          <cell r="BF36">
            <v>1398688.21</v>
          </cell>
          <cell r="BG36">
            <v>8152350.0800000001</v>
          </cell>
          <cell r="BH36">
            <v>4548892.4000000004</v>
          </cell>
          <cell r="BI36">
            <v>0</v>
          </cell>
          <cell r="BJ36">
            <v>295443.8</v>
          </cell>
          <cell r="BK36">
            <v>24685172.309999999</v>
          </cell>
          <cell r="BL36">
            <v>666790</v>
          </cell>
          <cell r="BM36">
            <v>0</v>
          </cell>
          <cell r="BN36">
            <v>70867363.569999978</v>
          </cell>
          <cell r="BO36">
            <v>-726081</v>
          </cell>
          <cell r="BP36">
            <v>-652051.16</v>
          </cell>
          <cell r="BQ36">
            <v>18633799.800000001</v>
          </cell>
          <cell r="BR36">
            <v>194001518.33000001</v>
          </cell>
          <cell r="BS36">
            <v>110163</v>
          </cell>
          <cell r="BT36">
            <v>0</v>
          </cell>
          <cell r="BU36">
            <v>-114565</v>
          </cell>
          <cell r="BV36">
            <v>0</v>
          </cell>
          <cell r="BW36">
            <v>0</v>
          </cell>
          <cell r="BX36">
            <v>-1000</v>
          </cell>
          <cell r="BY36">
            <v>-0.65</v>
          </cell>
          <cell r="BZ36">
            <v>27840067.460000001</v>
          </cell>
          <cell r="CA36">
            <v>191192665.10999998</v>
          </cell>
          <cell r="CB36">
            <v>10536345.970000001</v>
          </cell>
          <cell r="CC36">
            <v>10675417.82</v>
          </cell>
          <cell r="CF36">
            <v>191192665.10999998</v>
          </cell>
          <cell r="CG36">
            <v>191192665.10999998</v>
          </cell>
          <cell r="CH36">
            <v>10536345.970000001</v>
          </cell>
          <cell r="CI36">
            <v>10675417.82</v>
          </cell>
          <cell r="CJ36">
            <v>194001518.33000001</v>
          </cell>
          <cell r="CK36">
            <v>-8268953.2200000007</v>
          </cell>
          <cell r="CL36">
            <v>202270471.55000001</v>
          </cell>
        </row>
        <row r="37">
          <cell r="B37" t="str">
            <v>BIC12</v>
          </cell>
          <cell r="C37">
            <v>0</v>
          </cell>
          <cell r="D37">
            <v>-14</v>
          </cell>
          <cell r="E37">
            <v>-1</v>
          </cell>
          <cell r="F37">
            <v>1872187954.79</v>
          </cell>
          <cell r="G37">
            <v>-200</v>
          </cell>
          <cell r="H37">
            <v>0</v>
          </cell>
          <cell r="I37">
            <v>-124307506.43000001</v>
          </cell>
          <cell r="J37">
            <v>-15150.43</v>
          </cell>
          <cell r="K37">
            <v>-932005836.94000006</v>
          </cell>
          <cell r="L37">
            <v>71183781.230000004</v>
          </cell>
          <cell r="M37">
            <v>150</v>
          </cell>
          <cell r="N37">
            <v>-2011213.72</v>
          </cell>
          <cell r="O37">
            <v>874125217.97000003</v>
          </cell>
          <cell r="P37">
            <v>-874125217.97000003</v>
          </cell>
          <cell r="Q37">
            <v>-450000</v>
          </cell>
          <cell r="R37">
            <v>-1000</v>
          </cell>
          <cell r="S37">
            <v>-450000</v>
          </cell>
          <cell r="T37">
            <v>0</v>
          </cell>
          <cell r="U37">
            <v>-100</v>
          </cell>
          <cell r="V37">
            <v>2086317038.7</v>
          </cell>
          <cell r="W37">
            <v>-2086317038.72</v>
          </cell>
          <cell r="X37">
            <v>-100</v>
          </cell>
          <cell r="Y37">
            <v>-100</v>
          </cell>
          <cell r="Z37">
            <v>-1</v>
          </cell>
          <cell r="AA37">
            <v>4459673.26</v>
          </cell>
          <cell r="AB37">
            <v>-1</v>
          </cell>
          <cell r="AC37">
            <v>5501167200.3599997</v>
          </cell>
          <cell r="AD37">
            <v>-2602223669.0100002</v>
          </cell>
          <cell r="AE37">
            <v>-39912.46</v>
          </cell>
          <cell r="AF37">
            <v>-740798591.17999995</v>
          </cell>
          <cell r="AG37">
            <v>-3425445557.4899998</v>
          </cell>
          <cell r="AH37">
            <v>20538068.969999999</v>
          </cell>
          <cell r="AI37">
            <v>-2268192410.7399998</v>
          </cell>
          <cell r="AJ37">
            <v>-5683598976.3699999</v>
          </cell>
          <cell r="AK37">
            <v>42539416.259999998</v>
          </cell>
          <cell r="AL37">
            <v>-475455.27</v>
          </cell>
          <cell r="AM37">
            <v>-92104024.519999996</v>
          </cell>
          <cell r="AN37">
            <v>-866138641.63999999</v>
          </cell>
          <cell r="AO37">
            <v>-113333088.45</v>
          </cell>
          <cell r="AP37">
            <v>-286640.36</v>
          </cell>
          <cell r="AQ37">
            <v>-228099757.47</v>
          </cell>
          <cell r="AR37">
            <v>13830409827.02</v>
          </cell>
          <cell r="AS37">
            <v>-12461556.050000001</v>
          </cell>
          <cell r="AT37">
            <v>-242393254.12</v>
          </cell>
          <cell r="AU37">
            <v>-673915180.46000004</v>
          </cell>
          <cell r="AV37">
            <v>0</v>
          </cell>
          <cell r="AW37">
            <v>410575</v>
          </cell>
          <cell r="AX37">
            <v>0</v>
          </cell>
          <cell r="AY37">
            <v>-2000</v>
          </cell>
          <cell r="AZ37">
            <v>-1360100</v>
          </cell>
          <cell r="BA37">
            <v>-1000</v>
          </cell>
          <cell r="BB37">
            <v>-1000</v>
          </cell>
          <cell r="BC37">
            <v>-100</v>
          </cell>
          <cell r="BD37">
            <v>-2000</v>
          </cell>
          <cell r="BE37">
            <v>-99425.68</v>
          </cell>
          <cell r="BF37">
            <v>-12451.28</v>
          </cell>
          <cell r="BG37">
            <v>-467526.44</v>
          </cell>
          <cell r="BH37">
            <v>-30818.28</v>
          </cell>
          <cell r="BI37">
            <v>-3.89</v>
          </cell>
          <cell r="BJ37">
            <v>-30747262.440000001</v>
          </cell>
          <cell r="BK37">
            <v>-5</v>
          </cell>
          <cell r="BL37">
            <v>-100</v>
          </cell>
          <cell r="BM37">
            <v>-100</v>
          </cell>
          <cell r="BN37">
            <v>27226608.149999999</v>
          </cell>
          <cell r="BO37">
            <v>-250000</v>
          </cell>
          <cell r="BP37">
            <v>-529566</v>
          </cell>
          <cell r="BQ37">
            <v>-100</v>
          </cell>
          <cell r="BR37">
            <v>24957829.77</v>
          </cell>
          <cell r="BS37">
            <v>-1000</v>
          </cell>
          <cell r="BT37">
            <v>-65625</v>
          </cell>
          <cell r="BU37">
            <v>-400000</v>
          </cell>
          <cell r="BV37">
            <v>-685800</v>
          </cell>
          <cell r="BW37">
            <v>-440</v>
          </cell>
          <cell r="BX37">
            <v>-100</v>
          </cell>
          <cell r="BY37">
            <v>-100</v>
          </cell>
          <cell r="BZ37">
            <v>5.9604644775390625E-8</v>
          </cell>
          <cell r="CA37">
            <v>24957829.77</v>
          </cell>
          <cell r="CB37">
            <v>0</v>
          </cell>
          <cell r="CC37">
            <v>0</v>
          </cell>
          <cell r="CD37">
            <v>-440</v>
          </cell>
          <cell r="CE37">
            <v>-100</v>
          </cell>
          <cell r="CF37">
            <v>24957829.77</v>
          </cell>
          <cell r="CG37">
            <v>24957829.77</v>
          </cell>
          <cell r="CH37">
            <v>0</v>
          </cell>
          <cell r="CI37">
            <v>0</v>
          </cell>
          <cell r="CJ37">
            <v>24957829.77</v>
          </cell>
          <cell r="CK37">
            <v>0</v>
          </cell>
          <cell r="CL37">
            <v>24957829.77</v>
          </cell>
        </row>
        <row r="38">
          <cell r="B38" t="str">
            <v>BIC13</v>
          </cell>
          <cell r="C38">
            <v>0</v>
          </cell>
          <cell r="D38">
            <v>-1999986</v>
          </cell>
          <cell r="E38">
            <v>-928506.97</v>
          </cell>
          <cell r="F38">
            <v>209.67</v>
          </cell>
          <cell r="G38">
            <v>0</v>
          </cell>
          <cell r="H38">
            <v>125980692.12</v>
          </cell>
          <cell r="I38">
            <v>-311023</v>
          </cell>
          <cell r="J38">
            <v>0</v>
          </cell>
          <cell r="K38">
            <v>-932194836.94000006</v>
          </cell>
          <cell r="L38">
            <v>0</v>
          </cell>
          <cell r="M38">
            <v>330433.91999999998</v>
          </cell>
          <cell r="N38">
            <v>-15318919.5</v>
          </cell>
          <cell r="O38">
            <v>2520162.65</v>
          </cell>
          <cell r="P38">
            <v>12002302.68</v>
          </cell>
          <cell r="Q38">
            <v>1000</v>
          </cell>
          <cell r="R38">
            <v>1000</v>
          </cell>
          <cell r="S38">
            <v>731468.56</v>
          </cell>
          <cell r="T38">
            <v>-3.64</v>
          </cell>
          <cell r="U38">
            <v>-1965596.31</v>
          </cell>
          <cell r="V38">
            <v>5631943.6200000001</v>
          </cell>
          <cell r="W38">
            <v>35860944.890000001</v>
          </cell>
          <cell r="X38">
            <v>-5965566.71</v>
          </cell>
          <cell r="Y38">
            <v>3109309.94</v>
          </cell>
          <cell r="Z38">
            <v>1192994.58</v>
          </cell>
          <cell r="AA38">
            <v>-7020999</v>
          </cell>
          <cell r="AB38">
            <v>214304431</v>
          </cell>
          <cell r="AC38">
            <v>-130158110.04000001</v>
          </cell>
          <cell r="AD38">
            <v>17923937.039999999</v>
          </cell>
          <cell r="AE38">
            <v>27996398.120000001</v>
          </cell>
          <cell r="AF38">
            <v>15868264.07</v>
          </cell>
          <cell r="AG38">
            <v>32028479.629999999</v>
          </cell>
          <cell r="AH38">
            <v>9444532.8499999996</v>
          </cell>
          <cell r="AI38">
            <v>39545452.200000003</v>
          </cell>
          <cell r="AJ38">
            <v>81674397.129999995</v>
          </cell>
          <cell r="AK38">
            <v>472907.26</v>
          </cell>
          <cell r="AL38">
            <v>-181133.17</v>
          </cell>
          <cell r="AM38">
            <v>0</v>
          </cell>
          <cell r="AN38">
            <v>32004827.329999998</v>
          </cell>
          <cell r="AO38">
            <v>1973198.84</v>
          </cell>
          <cell r="AP38">
            <v>169560.69</v>
          </cell>
          <cell r="AQ38">
            <v>7465235.6500000004</v>
          </cell>
          <cell r="AR38">
            <v>-39576574.219999999</v>
          </cell>
          <cell r="AS38">
            <v>-1272018.1000000001</v>
          </cell>
          <cell r="AT38">
            <v>4302540.5999999996</v>
          </cell>
          <cell r="AU38">
            <v>-300150896.64999998</v>
          </cell>
          <cell r="AV38">
            <v>-1907724.48</v>
          </cell>
          <cell r="AW38">
            <v>-1296162.26</v>
          </cell>
          <cell r="AX38">
            <v>-2029073.2</v>
          </cell>
          <cell r="AY38">
            <v>-7001422.9900000002</v>
          </cell>
          <cell r="AZ38">
            <v>-117908.48</v>
          </cell>
          <cell r="BA38">
            <v>-7465854.5</v>
          </cell>
          <cell r="BB38">
            <v>2603.75</v>
          </cell>
          <cell r="BC38">
            <v>931.49</v>
          </cell>
          <cell r="BD38">
            <v>-7599345.4699999997</v>
          </cell>
          <cell r="BE38">
            <v>-1360100</v>
          </cell>
          <cell r="BF38">
            <v>6552.42</v>
          </cell>
          <cell r="BG38">
            <v>1844.76</v>
          </cell>
          <cell r="BH38">
            <v>-100</v>
          </cell>
          <cell r="BI38">
            <v>-99425.68</v>
          </cell>
          <cell r="BJ38">
            <v>120615.87</v>
          </cell>
          <cell r="BK38">
            <v>0</v>
          </cell>
          <cell r="BL38">
            <v>-123882.34</v>
          </cell>
          <cell r="BM38">
            <v>435264.06</v>
          </cell>
          <cell r="BN38">
            <v>17872388.460000001</v>
          </cell>
          <cell r="BO38">
            <v>250000</v>
          </cell>
          <cell r="BP38">
            <v>-866376</v>
          </cell>
          <cell r="BQ38">
            <v>5698234.4399999995</v>
          </cell>
          <cell r="BR38">
            <v>2258641.9700000002</v>
          </cell>
          <cell r="BS38">
            <v>1000</v>
          </cell>
          <cell r="BT38">
            <v>141295284.96000001</v>
          </cell>
          <cell r="BU38">
            <v>110163</v>
          </cell>
          <cell r="BV38">
            <v>6352111.2599999998</v>
          </cell>
          <cell r="BW38">
            <v>30720789.280000001</v>
          </cell>
          <cell r="BX38">
            <v>100</v>
          </cell>
          <cell r="BY38">
            <v>0</v>
          </cell>
          <cell r="BZ38">
            <v>134732285.77000007</v>
          </cell>
          <cell r="CA38">
            <v>1192994.58</v>
          </cell>
          <cell r="CB38">
            <v>731468.56</v>
          </cell>
          <cell r="CC38">
            <v>330433.91999999998</v>
          </cell>
          <cell r="CF38">
            <v>1192994.58</v>
          </cell>
          <cell r="CG38">
            <v>1192994.58</v>
          </cell>
          <cell r="CH38">
            <v>731468.56</v>
          </cell>
          <cell r="CI38">
            <v>330433.91999999998</v>
          </cell>
          <cell r="CJ38">
            <v>2258641.9700000002</v>
          </cell>
          <cell r="CK38">
            <v>209.67</v>
          </cell>
          <cell r="CL38">
            <v>2258432.3000000003</v>
          </cell>
        </row>
        <row r="39">
          <cell r="B39" t="str">
            <v>BIC15</v>
          </cell>
          <cell r="C39">
            <v>-4024427.33</v>
          </cell>
          <cell r="D39">
            <v>-1999986</v>
          </cell>
          <cell r="E39">
            <v>-844089.99</v>
          </cell>
          <cell r="F39">
            <v>1</v>
          </cell>
          <cell r="G39">
            <v>200</v>
          </cell>
          <cell r="H39">
            <v>125980692.12</v>
          </cell>
          <cell r="I39">
            <v>125980692.12</v>
          </cell>
          <cell r="J39">
            <v>-311023</v>
          </cell>
          <cell r="K39">
            <v>6</v>
          </cell>
          <cell r="L39">
            <v>162812.69</v>
          </cell>
          <cell r="M39">
            <v>-1050.01</v>
          </cell>
          <cell r="N39">
            <v>-146065.94</v>
          </cell>
          <cell r="O39">
            <v>0</v>
          </cell>
          <cell r="P39">
            <v>-77005801.799999997</v>
          </cell>
          <cell r="Q39">
            <v>915403.98</v>
          </cell>
          <cell r="R39">
            <v>37809.339999999997</v>
          </cell>
          <cell r="S39">
            <v>3952425.82</v>
          </cell>
          <cell r="T39">
            <v>-1889004.32</v>
          </cell>
          <cell r="U39">
            <v>-27928185.640000001</v>
          </cell>
          <cell r="V39">
            <v>117186312.44</v>
          </cell>
          <cell r="W39">
            <v>9839770.1899999995</v>
          </cell>
          <cell r="X39">
            <v>672231.05</v>
          </cell>
          <cell r="Y39">
            <v>-5965566.71</v>
          </cell>
          <cell r="Z39">
            <v>11894875.33</v>
          </cell>
          <cell r="AA39">
            <v>5153323.6100000003</v>
          </cell>
          <cell r="AB39">
            <v>447765</v>
          </cell>
          <cell r="AC39">
            <v>-159735719.69999999</v>
          </cell>
          <cell r="AD39">
            <v>368161.56</v>
          </cell>
          <cell r="AE39">
            <v>934399.16</v>
          </cell>
          <cell r="AF39">
            <v>279478.56</v>
          </cell>
          <cell r="AG39">
            <v>1174810.1299999999</v>
          </cell>
          <cell r="AH39">
            <v>1610725.71</v>
          </cell>
          <cell r="AI39">
            <v>-10207414.75</v>
          </cell>
          <cell r="AJ39">
            <v>15316780.01</v>
          </cell>
          <cell r="AK39">
            <v>4499019.76</v>
          </cell>
          <cell r="AL39">
            <v>242542.96</v>
          </cell>
          <cell r="AM39">
            <v>-93612.22</v>
          </cell>
          <cell r="AN39">
            <v>994766.15</v>
          </cell>
          <cell r="AO39">
            <v>86084.94</v>
          </cell>
          <cell r="AP39">
            <v>-6362332.9299999997</v>
          </cell>
          <cell r="AQ39">
            <v>-1046932.67</v>
          </cell>
          <cell r="AR39">
            <v>-44841826.740000002</v>
          </cell>
          <cell r="AS39">
            <v>74651700.579999998</v>
          </cell>
          <cell r="AT39">
            <v>356229.31</v>
          </cell>
          <cell r="AU39">
            <v>-43976101.920000002</v>
          </cell>
          <cell r="AV39">
            <v>78291340.829999998</v>
          </cell>
          <cell r="AW39">
            <v>-150546087.41</v>
          </cell>
          <cell r="AX39">
            <v>815642.59</v>
          </cell>
          <cell r="AY39">
            <v>77047145.010000005</v>
          </cell>
          <cell r="AZ39">
            <v>1360100</v>
          </cell>
          <cell r="BA39">
            <v>30286320.530000001</v>
          </cell>
          <cell r="BB39">
            <v>39632.29</v>
          </cell>
          <cell r="BC39">
            <v>0</v>
          </cell>
          <cell r="BD39">
            <v>0</v>
          </cell>
          <cell r="BE39">
            <v>420</v>
          </cell>
          <cell r="BF39">
            <v>-12236701.810000001</v>
          </cell>
          <cell r="BG39">
            <v>2770667.42</v>
          </cell>
          <cell r="BI39">
            <v>840</v>
          </cell>
          <cell r="BJ39">
            <v>21716.26</v>
          </cell>
          <cell r="BK39">
            <v>538805.65</v>
          </cell>
          <cell r="BL39">
            <v>-628099.85</v>
          </cell>
          <cell r="BM39">
            <v>-61874775.969999999</v>
          </cell>
          <cell r="BN39">
            <v>14057367.289999999</v>
          </cell>
          <cell r="BO39">
            <v>250000</v>
          </cell>
          <cell r="BP39">
            <v>-866376</v>
          </cell>
          <cell r="BQ39">
            <v>100</v>
          </cell>
          <cell r="BR39">
            <v>20264191.93</v>
          </cell>
          <cell r="BS39">
            <v>1000</v>
          </cell>
          <cell r="BT39">
            <v>17773865.760000002</v>
          </cell>
          <cell r="BU39">
            <v>110163</v>
          </cell>
          <cell r="BV39">
            <v>685800</v>
          </cell>
          <cell r="BW39">
            <v>440</v>
          </cell>
          <cell r="BX39">
            <v>100</v>
          </cell>
          <cell r="BY39">
            <v>100</v>
          </cell>
          <cell r="BZ39">
            <v>28123716.609999999</v>
          </cell>
          <cell r="CA39">
            <v>23013958.720000003</v>
          </cell>
          <cell r="CB39">
            <v>2063421.4999999998</v>
          </cell>
          <cell r="CC39">
            <v>-147115.95000000001</v>
          </cell>
          <cell r="CF39">
            <v>23013958.720000003</v>
          </cell>
          <cell r="CG39">
            <v>23013958.720000003</v>
          </cell>
          <cell r="CH39">
            <v>2063421.4999999998</v>
          </cell>
          <cell r="CI39">
            <v>-147115.95000000001</v>
          </cell>
          <cell r="CJ39">
            <v>20264191.93</v>
          </cell>
          <cell r="CK39">
            <v>-4868517.32</v>
          </cell>
          <cell r="CL39">
            <v>24969896.559999999</v>
          </cell>
        </row>
        <row r="40">
          <cell r="B40" t="str">
            <v>BIC16</v>
          </cell>
          <cell r="C40">
            <v>1739901.18</v>
          </cell>
          <cell r="D40">
            <v>-14</v>
          </cell>
          <cell r="E40">
            <v>414929.21</v>
          </cell>
          <cell r="F40">
            <v>0</v>
          </cell>
          <cell r="G40">
            <v>1962231607.29</v>
          </cell>
          <cell r="H40">
            <v>0</v>
          </cell>
          <cell r="I40">
            <v>125980692.12</v>
          </cell>
          <cell r="J40">
            <v>-124307506.43000001</v>
          </cell>
          <cell r="K40">
            <v>-15150.43</v>
          </cell>
          <cell r="L40">
            <v>-932194836.94000006</v>
          </cell>
          <cell r="M40">
            <v>100</v>
          </cell>
          <cell r="N40">
            <v>0</v>
          </cell>
          <cell r="O40">
            <v>964627.98</v>
          </cell>
          <cell r="P40">
            <v>359317.52</v>
          </cell>
          <cell r="Q40">
            <v>560</v>
          </cell>
          <cell r="R40">
            <v>-207452538.69999999</v>
          </cell>
          <cell r="S40">
            <v>0</v>
          </cell>
          <cell r="T40">
            <v>616857.80000000005</v>
          </cell>
          <cell r="U40">
            <v>-1000</v>
          </cell>
          <cell r="V40">
            <v>0</v>
          </cell>
          <cell r="W40">
            <v>13212448.310000001</v>
          </cell>
          <cell r="X40">
            <v>-100</v>
          </cell>
          <cell r="Y40">
            <v>92172748</v>
          </cell>
          <cell r="Z40">
            <v>3109309.94</v>
          </cell>
          <cell r="AA40">
            <v>-100</v>
          </cell>
          <cell r="AB40">
            <v>-100</v>
          </cell>
          <cell r="AC40">
            <v>2163025.31</v>
          </cell>
          <cell r="AD40">
            <v>0</v>
          </cell>
          <cell r="AE40">
            <v>1160179.55</v>
          </cell>
          <cell r="AF40">
            <v>0</v>
          </cell>
          <cell r="AG40">
            <v>-502929.88</v>
          </cell>
          <cell r="AH40">
            <v>535156.56000000006</v>
          </cell>
          <cell r="AI40">
            <v>0</v>
          </cell>
          <cell r="AJ40">
            <v>0</v>
          </cell>
          <cell r="AK40">
            <v>843712.91</v>
          </cell>
          <cell r="AL40">
            <v>-128503.64</v>
          </cell>
          <cell r="AM40">
            <v>-15731413.42</v>
          </cell>
          <cell r="AN40">
            <v>2560</v>
          </cell>
          <cell r="AO40">
            <v>0</v>
          </cell>
          <cell r="AP40">
            <v>51806.64</v>
          </cell>
          <cell r="AQ40">
            <v>656.22</v>
          </cell>
          <cell r="AR40">
            <v>1163929.19</v>
          </cell>
          <cell r="AS40">
            <v>-95297864.280000001</v>
          </cell>
          <cell r="AT40">
            <v>-602877007.17999995</v>
          </cell>
          <cell r="AU40">
            <v>2054435734.4200001</v>
          </cell>
          <cell r="AV40">
            <v>85112126.959999993</v>
          </cell>
          <cell r="AW40">
            <v>-207574100.72</v>
          </cell>
          <cell r="AX40">
            <v>0</v>
          </cell>
          <cell r="AY40">
            <v>76845306.430000007</v>
          </cell>
          <cell r="AZ40">
            <v>302986395.25</v>
          </cell>
          <cell r="BA40">
            <v>28478103.07</v>
          </cell>
          <cell r="BB40">
            <v>31373978.16</v>
          </cell>
          <cell r="BC40">
            <v>-32352787.75</v>
          </cell>
          <cell r="BD40">
            <v>0</v>
          </cell>
          <cell r="BE40">
            <v>-2000</v>
          </cell>
          <cell r="BF40">
            <v>-100</v>
          </cell>
          <cell r="BH40">
            <v>-1360100</v>
          </cell>
          <cell r="BI40">
            <v>1456.55</v>
          </cell>
          <cell r="BJ40">
            <v>0</v>
          </cell>
          <cell r="BK40">
            <v>-100</v>
          </cell>
          <cell r="BL40">
            <v>-99425.68</v>
          </cell>
          <cell r="BM40">
            <v>45726414.289999999</v>
          </cell>
          <cell r="BN40">
            <v>1566214.31</v>
          </cell>
          <cell r="BO40">
            <v>-30818.28</v>
          </cell>
          <cell r="BP40">
            <v>-3.89</v>
          </cell>
          <cell r="BQ40">
            <v>-30747262.440000001</v>
          </cell>
          <cell r="BR40">
            <v>1809264.03</v>
          </cell>
          <cell r="BS40">
            <v>-2221052</v>
          </cell>
          <cell r="BT40">
            <v>-100</v>
          </cell>
          <cell r="BU40">
            <v>-100</v>
          </cell>
          <cell r="BV40">
            <v>55491893.129999995</v>
          </cell>
          <cell r="BW40">
            <v>-83035683.23999998</v>
          </cell>
          <cell r="BX40">
            <v>-40245</v>
          </cell>
          <cell r="BY40">
            <v>-250000</v>
          </cell>
          <cell r="BZ40">
            <v>5283940.2300000004</v>
          </cell>
          <cell r="CA40">
            <v>1192406.23</v>
          </cell>
          <cell r="CB40">
            <v>616857.80000000005</v>
          </cell>
          <cell r="CC40">
            <v>0</v>
          </cell>
          <cell r="CD40">
            <v>-65625</v>
          </cell>
          <cell r="CE40">
            <v>-400000</v>
          </cell>
          <cell r="CF40">
            <v>1192406.23</v>
          </cell>
          <cell r="CG40">
            <v>1192406.23</v>
          </cell>
          <cell r="CH40">
            <v>616857.80000000005</v>
          </cell>
          <cell r="CI40">
            <v>0</v>
          </cell>
          <cell r="CJ40">
            <v>1809264.03</v>
          </cell>
          <cell r="CK40">
            <v>0</v>
          </cell>
          <cell r="CL40">
            <v>1809264.03</v>
          </cell>
        </row>
        <row r="41">
          <cell r="B41" t="str">
            <v>BIC17</v>
          </cell>
          <cell r="C41">
            <v>2784979.7</v>
          </cell>
          <cell r="E41">
            <v>-1715189.86</v>
          </cell>
          <cell r="F41">
            <v>290.08</v>
          </cell>
          <cell r="G41">
            <v>0</v>
          </cell>
          <cell r="J41">
            <v>12404</v>
          </cell>
          <cell r="L41">
            <v>1609917.26</v>
          </cell>
          <cell r="M41">
            <v>-7843589.8399999999</v>
          </cell>
          <cell r="N41">
            <v>1000221888.53</v>
          </cell>
          <cell r="O41">
            <v>11589.47</v>
          </cell>
          <cell r="P41">
            <v>-2760.06</v>
          </cell>
          <cell r="Q41">
            <v>-1086627879</v>
          </cell>
          <cell r="R41">
            <v>11579342.310000001</v>
          </cell>
          <cell r="S41">
            <v>-2000443775.1300001</v>
          </cell>
          <cell r="T41">
            <v>29.64</v>
          </cell>
          <cell r="U41">
            <v>43615135.659999996</v>
          </cell>
          <cell r="V41">
            <v>2531350915.6399999</v>
          </cell>
          <cell r="W41">
            <v>969305.51</v>
          </cell>
          <cell r="X41">
            <v>-2287075182.1399999</v>
          </cell>
          <cell r="Y41">
            <v>1215.33</v>
          </cell>
          <cell r="Z41">
            <v>0</v>
          </cell>
          <cell r="AA41">
            <v>5717249.1500000004</v>
          </cell>
          <cell r="AB41">
            <v>708225.28</v>
          </cell>
          <cell r="AC41">
            <v>1053261533.89</v>
          </cell>
          <cell r="AD41">
            <v>15011652299.07</v>
          </cell>
          <cell r="AE41">
            <v>-2980870662.1199999</v>
          </cell>
          <cell r="AF41">
            <v>-2779951173.9499998</v>
          </cell>
          <cell r="AG41">
            <v>805096.5</v>
          </cell>
          <cell r="AH41">
            <v>-3941191106.8400002</v>
          </cell>
          <cell r="AI41">
            <v>29162.85</v>
          </cell>
          <cell r="AJ41">
            <v>466616.34</v>
          </cell>
          <cell r="AK41">
            <v>-8391825784.6400003</v>
          </cell>
          <cell r="AL41">
            <v>42610483.890000001</v>
          </cell>
          <cell r="AM41">
            <v>-734287.73</v>
          </cell>
          <cell r="AN41">
            <v>-99128244.689999998</v>
          </cell>
          <cell r="AO41">
            <v>0</v>
          </cell>
          <cell r="AP41">
            <v>-153989526.22999999</v>
          </cell>
          <cell r="AQ41">
            <v>-484986.21</v>
          </cell>
          <cell r="AR41">
            <v>-804186777.03999996</v>
          </cell>
          <cell r="AS41">
            <v>26510050.379999999</v>
          </cell>
          <cell r="AT41">
            <v>-120053726.39</v>
          </cell>
          <cell r="AU41">
            <v>-10969165.310000001</v>
          </cell>
          <cell r="AV41">
            <v>-233064319.00999999</v>
          </cell>
          <cell r="AW41">
            <v>-25995602</v>
          </cell>
          <cell r="AX41">
            <v>-238623625.75</v>
          </cell>
          <cell r="AY41">
            <v>1262095.95</v>
          </cell>
          <cell r="AZ41">
            <v>-39915</v>
          </cell>
          <cell r="BA41">
            <v>-55197.63</v>
          </cell>
          <cell r="BB41">
            <v>0</v>
          </cell>
          <cell r="BC41">
            <v>0</v>
          </cell>
          <cell r="BD41">
            <v>-904004.15</v>
          </cell>
          <cell r="BE41">
            <v>0</v>
          </cell>
          <cell r="BF41">
            <v>0</v>
          </cell>
          <cell r="BI41">
            <v>1735.7</v>
          </cell>
          <cell r="BJ41">
            <v>17706.29</v>
          </cell>
          <cell r="BK41">
            <v>0</v>
          </cell>
          <cell r="BL41">
            <v>169016.81</v>
          </cell>
          <cell r="BM41">
            <v>161208</v>
          </cell>
          <cell r="BN41">
            <v>-895161.31</v>
          </cell>
          <cell r="BO41">
            <v>-4348744.71</v>
          </cell>
          <cell r="BQ41">
            <v>56559174.909999996</v>
          </cell>
          <cell r="BR41">
            <v>0</v>
          </cell>
          <cell r="BV41">
            <v>2127576.42</v>
          </cell>
          <cell r="BW41">
            <v>1734179.25</v>
          </cell>
          <cell r="BZ41">
            <v>107176007.05999987</v>
          </cell>
          <cell r="CA41">
            <v>0</v>
          </cell>
          <cell r="CB41">
            <v>0</v>
          </cell>
          <cell r="CC41">
            <v>0</v>
          </cell>
          <cell r="CD41">
            <v>133452144.95999999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B42" t="str">
            <v>BIC18</v>
          </cell>
          <cell r="C42">
            <v>4235866.66</v>
          </cell>
          <cell r="E42">
            <v>0</v>
          </cell>
          <cell r="F42">
            <v>0</v>
          </cell>
          <cell r="G42">
            <v>0</v>
          </cell>
          <cell r="J42">
            <v>15377</v>
          </cell>
          <cell r="L42">
            <v>0</v>
          </cell>
          <cell r="M42">
            <v>279213.07</v>
          </cell>
          <cell r="N42">
            <v>2002460</v>
          </cell>
          <cell r="O42">
            <v>0</v>
          </cell>
          <cell r="P42">
            <v>417035</v>
          </cell>
          <cell r="Q42">
            <v>78371022.319999993</v>
          </cell>
          <cell r="R42">
            <v>-1656.12</v>
          </cell>
          <cell r="S42">
            <v>559512.56000000006</v>
          </cell>
          <cell r="T42">
            <v>3111518.35</v>
          </cell>
          <cell r="U42">
            <v>-2161504.71</v>
          </cell>
          <cell r="V42">
            <v>0</v>
          </cell>
          <cell r="W42">
            <v>829975.54</v>
          </cell>
          <cell r="X42">
            <v>123584353.53</v>
          </cell>
          <cell r="Y42">
            <v>226497.01</v>
          </cell>
          <cell r="Z42">
            <v>2223926.64</v>
          </cell>
          <cell r="AA42">
            <v>8566532.9100000001</v>
          </cell>
          <cell r="AB42">
            <v>1062337.8999999999</v>
          </cell>
          <cell r="AC42">
            <v>40255425.75</v>
          </cell>
          <cell r="AD42">
            <v>4576641.17</v>
          </cell>
          <cell r="AE42">
            <v>4685500.3</v>
          </cell>
          <cell r="AF42">
            <v>4203322.8499999996</v>
          </cell>
          <cell r="AG42">
            <v>3845240.27</v>
          </cell>
          <cell r="AH42">
            <v>14870225.289999999</v>
          </cell>
          <cell r="AI42">
            <v>381233</v>
          </cell>
          <cell r="AJ42">
            <v>0</v>
          </cell>
          <cell r="AK42">
            <v>61438389.789999999</v>
          </cell>
          <cell r="AL42">
            <v>-1127918.52</v>
          </cell>
          <cell r="AM42">
            <v>6790.43</v>
          </cell>
          <cell r="AN42">
            <v>197694.54</v>
          </cell>
          <cell r="AO42">
            <v>0</v>
          </cell>
          <cell r="AP42">
            <v>195403.87</v>
          </cell>
          <cell r="AQ42">
            <v>85977.88</v>
          </cell>
          <cell r="AR42">
            <v>-3595180.05</v>
          </cell>
          <cell r="AS42">
            <v>0</v>
          </cell>
          <cell r="AT42">
            <v>0</v>
          </cell>
          <cell r="AU42">
            <v>192.33</v>
          </cell>
          <cell r="AV42">
            <v>-2162353.48</v>
          </cell>
          <cell r="AW42">
            <v>0</v>
          </cell>
          <cell r="AX42">
            <v>1008933.64</v>
          </cell>
          <cell r="AY42">
            <v>-2555049.12</v>
          </cell>
          <cell r="AZ42">
            <v>429182.24</v>
          </cell>
          <cell r="BA42">
            <v>-1937480.75</v>
          </cell>
          <cell r="BB42">
            <v>-3457131.47</v>
          </cell>
          <cell r="BC42">
            <v>990393.05</v>
          </cell>
          <cell r="BD42">
            <v>0</v>
          </cell>
          <cell r="BE42">
            <v>-3593380.45</v>
          </cell>
          <cell r="BF42">
            <v>118445.2</v>
          </cell>
          <cell r="BG42">
            <v>330131.03000000003</v>
          </cell>
          <cell r="BI42">
            <v>-46452.9</v>
          </cell>
          <cell r="BJ42">
            <v>0</v>
          </cell>
          <cell r="BK42">
            <v>49880.44</v>
          </cell>
          <cell r="BL42">
            <v>155834.01999999999</v>
          </cell>
          <cell r="BM42">
            <v>374533.39</v>
          </cell>
          <cell r="BN42">
            <v>35070886.620000005</v>
          </cell>
          <cell r="BO42">
            <v>74343</v>
          </cell>
          <cell r="BP42">
            <v>-203813.59</v>
          </cell>
          <cell r="BQ42">
            <v>-14654922.75</v>
          </cell>
          <cell r="BR42">
            <v>55509642.099999994</v>
          </cell>
          <cell r="BS42">
            <v>1922330.76</v>
          </cell>
          <cell r="BV42">
            <v>12175033.639999999</v>
          </cell>
          <cell r="BW42">
            <v>100241939.04000002</v>
          </cell>
          <cell r="BZ42">
            <v>43464512.24000001</v>
          </cell>
          <cell r="CA42">
            <v>44229131.199999996</v>
          </cell>
          <cell r="CB42">
            <v>3671030.91</v>
          </cell>
          <cell r="CC42">
            <v>2281673.0699999998</v>
          </cell>
          <cell r="CF42">
            <v>44229131.199999996</v>
          </cell>
          <cell r="CG42">
            <v>44033727.329999998</v>
          </cell>
          <cell r="CH42">
            <v>3671030.91</v>
          </cell>
          <cell r="CI42">
            <v>2281673.0699999998</v>
          </cell>
          <cell r="CJ42">
            <v>55298668.899999999</v>
          </cell>
          <cell r="CK42">
            <v>4251435.99</v>
          </cell>
          <cell r="CL42">
            <v>51258206.109999992</v>
          </cell>
        </row>
        <row r="43">
          <cell r="B43" t="str">
            <v>BIC20</v>
          </cell>
          <cell r="C43">
            <v>-5345177.4800000004</v>
          </cell>
          <cell r="E43">
            <v>-475150.41</v>
          </cell>
          <cell r="F43">
            <v>3257.91</v>
          </cell>
          <cell r="G43">
            <v>0</v>
          </cell>
          <cell r="H43">
            <v>0</v>
          </cell>
          <cell r="J43">
            <v>0</v>
          </cell>
          <cell r="L43">
            <v>0</v>
          </cell>
          <cell r="M43">
            <v>828.61</v>
          </cell>
          <cell r="N43">
            <v>783643.62</v>
          </cell>
          <cell r="O43">
            <v>39378.370000000003</v>
          </cell>
          <cell r="P43">
            <v>-4319625.6100000003</v>
          </cell>
          <cell r="Q43">
            <v>0</v>
          </cell>
          <cell r="R43">
            <v>-15318.44</v>
          </cell>
          <cell r="S43">
            <v>0</v>
          </cell>
          <cell r="T43">
            <v>1840516.21</v>
          </cell>
          <cell r="U43">
            <v>11162091.34</v>
          </cell>
          <cell r="V43">
            <v>117155.91</v>
          </cell>
          <cell r="W43">
            <v>25307</v>
          </cell>
          <cell r="X43">
            <v>151689321.47999999</v>
          </cell>
          <cell r="Y43">
            <v>8418993</v>
          </cell>
          <cell r="Z43">
            <v>0</v>
          </cell>
          <cell r="AA43">
            <v>56946.66</v>
          </cell>
          <cell r="AB43">
            <v>0</v>
          </cell>
          <cell r="AC43">
            <v>-6830738.2699999996</v>
          </cell>
          <cell r="AD43">
            <v>136020.47</v>
          </cell>
          <cell r="AE43">
            <v>768965.82</v>
          </cell>
          <cell r="AF43">
            <v>-289408.03000000003</v>
          </cell>
          <cell r="AG43">
            <v>-1239232.5900000001</v>
          </cell>
          <cell r="AH43">
            <v>-6739319.9000000004</v>
          </cell>
          <cell r="AI43">
            <v>903177.68</v>
          </cell>
          <cell r="AJ43">
            <v>-9512.7000000000007</v>
          </cell>
          <cell r="AK43">
            <v>420717.35</v>
          </cell>
          <cell r="AL43">
            <v>0</v>
          </cell>
          <cell r="AM43">
            <v>-967478.45</v>
          </cell>
          <cell r="AN43">
            <v>71434.880000000005</v>
          </cell>
          <cell r="AO43">
            <v>-1199834.01</v>
          </cell>
          <cell r="AP43">
            <v>189866.93</v>
          </cell>
          <cell r="AQ43">
            <v>13066.02</v>
          </cell>
          <cell r="AR43">
            <v>435954.01</v>
          </cell>
          <cell r="AS43">
            <v>-800990.04</v>
          </cell>
          <cell r="AT43">
            <v>17245.330000000002</v>
          </cell>
          <cell r="AU43">
            <v>675111972.33000004</v>
          </cell>
          <cell r="AV43">
            <v>-861273.91</v>
          </cell>
          <cell r="AW43">
            <v>940441778.86000001</v>
          </cell>
          <cell r="AX43">
            <v>1794681.24</v>
          </cell>
          <cell r="AY43">
            <v>-2373741.5299999998</v>
          </cell>
          <cell r="AZ43">
            <v>75741527.819999993</v>
          </cell>
          <cell r="BA43">
            <v>14616.79</v>
          </cell>
          <cell r="BB43">
            <v>11575566</v>
          </cell>
          <cell r="BC43">
            <v>1717818.21</v>
          </cell>
          <cell r="BD43">
            <v>0</v>
          </cell>
          <cell r="BI43">
            <v>-43152.9</v>
          </cell>
          <cell r="BJ43">
            <v>-43152.9</v>
          </cell>
          <cell r="BK43">
            <v>927.37</v>
          </cell>
          <cell r="BL43">
            <v>92.23</v>
          </cell>
          <cell r="BM43">
            <v>-342268.06</v>
          </cell>
          <cell r="BN43">
            <v>4608437.8499999996</v>
          </cell>
          <cell r="BO43">
            <v>245415.17</v>
          </cell>
          <cell r="BP43">
            <v>564500</v>
          </cell>
          <cell r="BQ43">
            <v>0</v>
          </cell>
          <cell r="BR43">
            <v>-11459685.52</v>
          </cell>
          <cell r="BS43">
            <v>0</v>
          </cell>
          <cell r="BV43">
            <v>-13220402.029999999</v>
          </cell>
          <cell r="BW43">
            <v>-11503277.530000001</v>
          </cell>
          <cell r="BZ43">
            <v>2547657.02</v>
          </cell>
          <cell r="CA43">
            <v>-8273506.0200000005</v>
          </cell>
          <cell r="CB43">
            <v>1840516.21</v>
          </cell>
          <cell r="CC43">
            <v>783643.62</v>
          </cell>
          <cell r="CF43">
            <v>-8273506.0200000005</v>
          </cell>
          <cell r="CG43">
            <v>-8273506.0200000005</v>
          </cell>
          <cell r="CH43">
            <v>1840516.21</v>
          </cell>
          <cell r="CI43">
            <v>783643.62</v>
          </cell>
          <cell r="CJ43">
            <v>-11459685.52</v>
          </cell>
          <cell r="CK43">
            <v>-5820327.8900000006</v>
          </cell>
          <cell r="CL43">
            <v>-5639357.629999999</v>
          </cell>
        </row>
        <row r="44">
          <cell r="B44" t="str">
            <v>BIC21</v>
          </cell>
          <cell r="C44">
            <v>5165983.93</v>
          </cell>
          <cell r="E44">
            <v>637842.68999999994</v>
          </cell>
          <cell r="F44">
            <v>7.0000000000000007E-2</v>
          </cell>
          <cell r="G44">
            <v>0</v>
          </cell>
          <cell r="J44">
            <v>17704</v>
          </cell>
          <cell r="L44">
            <v>-7654367.0499999998</v>
          </cell>
          <cell r="M44">
            <v>-27354.04</v>
          </cell>
          <cell r="N44">
            <v>-1524964.81</v>
          </cell>
          <cell r="O44">
            <v>307482.14</v>
          </cell>
          <cell r="P44">
            <v>2074480</v>
          </cell>
          <cell r="Q44">
            <v>0</v>
          </cell>
          <cell r="R44">
            <v>-2242515973.5599999</v>
          </cell>
          <cell r="S44">
            <v>3049929.63</v>
          </cell>
          <cell r="T44">
            <v>0</v>
          </cell>
          <cell r="U44">
            <v>54708.23</v>
          </cell>
          <cell r="V44">
            <v>641456.28</v>
          </cell>
          <cell r="W44">
            <v>1714235.94</v>
          </cell>
          <cell r="Y44">
            <v>353100.52</v>
          </cell>
          <cell r="Z44">
            <v>0</v>
          </cell>
          <cell r="AA44">
            <v>0</v>
          </cell>
          <cell r="AB44">
            <v>0</v>
          </cell>
          <cell r="AC44">
            <v>2109882.96</v>
          </cell>
          <cell r="AD44">
            <v>15977385.789999999</v>
          </cell>
          <cell r="AE44">
            <v>1236886.83</v>
          </cell>
          <cell r="AF44">
            <v>5382848.6399999997</v>
          </cell>
          <cell r="AG44">
            <v>4819308.42</v>
          </cell>
          <cell r="AH44">
            <v>4782951.07</v>
          </cell>
          <cell r="AI44">
            <v>5906869.7699999996</v>
          </cell>
          <cell r="AJ44">
            <v>7713055.75</v>
          </cell>
          <cell r="AK44">
            <v>4243471.0599999996</v>
          </cell>
          <cell r="AL44">
            <v>48985891.420000002</v>
          </cell>
          <cell r="AM44">
            <v>59906713</v>
          </cell>
          <cell r="AN44">
            <v>0</v>
          </cell>
          <cell r="AO44">
            <v>-66673.710000000006</v>
          </cell>
          <cell r="AP44">
            <v>21250</v>
          </cell>
          <cell r="AQ44">
            <v>0</v>
          </cell>
          <cell r="AR44">
            <v>-4957.6099999999997</v>
          </cell>
          <cell r="AS44">
            <v>57012.08</v>
          </cell>
          <cell r="AT44">
            <v>0</v>
          </cell>
          <cell r="AU44">
            <v>221722.35</v>
          </cell>
          <cell r="AV44">
            <v>135272.29999999999</v>
          </cell>
          <cell r="AW44">
            <v>294990.46000000002</v>
          </cell>
          <cell r="AX44">
            <v>922309.42</v>
          </cell>
          <cell r="AY44">
            <v>20000</v>
          </cell>
          <cell r="AZ44">
            <v>113988.86</v>
          </cell>
          <cell r="BA44">
            <v>-2347.66</v>
          </cell>
          <cell r="BB44">
            <v>0</v>
          </cell>
          <cell r="BC44">
            <v>-2287</v>
          </cell>
          <cell r="BD44">
            <v>0</v>
          </cell>
          <cell r="BF44">
            <v>-36128.17</v>
          </cell>
          <cell r="BG44">
            <v>197497.42</v>
          </cell>
          <cell r="BJ44">
            <v>1417456.05</v>
          </cell>
          <cell r="BK44">
            <v>1030.97</v>
          </cell>
          <cell r="BL44">
            <v>9844.23</v>
          </cell>
          <cell r="BM44">
            <v>-11131</v>
          </cell>
          <cell r="BN44">
            <v>0</v>
          </cell>
          <cell r="BO44">
            <v>92.23</v>
          </cell>
          <cell r="BQ44">
            <v>0</v>
          </cell>
          <cell r="BR44">
            <v>0</v>
          </cell>
          <cell r="BV44">
            <v>0</v>
          </cell>
          <cell r="BW44">
            <v>0</v>
          </cell>
          <cell r="BZ44">
            <v>61870534.109999999</v>
          </cell>
          <cell r="CA44">
            <v>0</v>
          </cell>
          <cell r="CB44">
            <v>0</v>
          </cell>
          <cell r="CC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</row>
        <row r="45">
          <cell r="B45" t="str">
            <v>BID05</v>
          </cell>
          <cell r="C45">
            <v>-4916524.2699999996</v>
          </cell>
          <cell r="E45">
            <v>-729719.47</v>
          </cell>
          <cell r="F45">
            <v>12607753.109999999</v>
          </cell>
          <cell r="G45">
            <v>0</v>
          </cell>
          <cell r="J45">
            <v>0</v>
          </cell>
          <cell r="L45">
            <v>-7826618.8700000001</v>
          </cell>
          <cell r="M45">
            <v>0</v>
          </cell>
          <cell r="N45">
            <v>0</v>
          </cell>
          <cell r="O45">
            <v>0</v>
          </cell>
          <cell r="P45">
            <v>-454989.84</v>
          </cell>
          <cell r="Q45">
            <v>9469195.4700000007</v>
          </cell>
          <cell r="R45">
            <v>2521497.04</v>
          </cell>
          <cell r="S45">
            <v>0</v>
          </cell>
          <cell r="T45">
            <v>0</v>
          </cell>
          <cell r="U45">
            <v>0</v>
          </cell>
          <cell r="V45">
            <v>131567.95000000001</v>
          </cell>
          <cell r="W45">
            <v>-276329.28999999998</v>
          </cell>
          <cell r="X45">
            <v>138236.54</v>
          </cell>
          <cell r="Y45">
            <v>95394.2</v>
          </cell>
          <cell r="Z45">
            <v>0</v>
          </cell>
          <cell r="AA45">
            <v>0</v>
          </cell>
          <cell r="AB45">
            <v>0</v>
          </cell>
          <cell r="AC45">
            <v>1387.96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-542193.96</v>
          </cell>
          <cell r="AJ45">
            <v>-1186585.6100000001</v>
          </cell>
          <cell r="AK45">
            <v>0</v>
          </cell>
          <cell r="AL45">
            <v>3547236.64</v>
          </cell>
          <cell r="AM45">
            <v>0</v>
          </cell>
          <cell r="AN45">
            <v>4881157.53</v>
          </cell>
          <cell r="AO45">
            <v>0</v>
          </cell>
          <cell r="AP45">
            <v>0</v>
          </cell>
          <cell r="AQ45">
            <v>0</v>
          </cell>
          <cell r="AR45">
            <v>25302.17</v>
          </cell>
          <cell r="AS45">
            <v>-556379.07999999996</v>
          </cell>
          <cell r="AT45">
            <v>661636.68000000005</v>
          </cell>
          <cell r="AU45">
            <v>-2585.9299999999998</v>
          </cell>
          <cell r="AV45">
            <v>82590604.010000005</v>
          </cell>
          <cell r="AW45">
            <v>210666.1</v>
          </cell>
          <cell r="AX45">
            <v>-9155531.1300000008</v>
          </cell>
          <cell r="AY45">
            <v>624668.66</v>
          </cell>
          <cell r="AZ45">
            <v>-18394.419999999998</v>
          </cell>
          <cell r="BA45">
            <v>175042733.06999999</v>
          </cell>
          <cell r="BB45">
            <v>0</v>
          </cell>
          <cell r="BC45">
            <v>182338.79</v>
          </cell>
          <cell r="BD45">
            <v>6142.95</v>
          </cell>
          <cell r="BE45">
            <v>1183303</v>
          </cell>
          <cell r="BF45">
            <v>1398688.21</v>
          </cell>
          <cell r="BG45">
            <v>8152350.0800000001</v>
          </cell>
          <cell r="BH45">
            <v>4548892.4000000004</v>
          </cell>
          <cell r="BI45">
            <v>4563212.32</v>
          </cell>
          <cell r="BJ45">
            <v>295443.8</v>
          </cell>
          <cell r="BK45">
            <v>378326.07</v>
          </cell>
          <cell r="BL45">
            <v>666790</v>
          </cell>
          <cell r="BM45">
            <v>27618.89</v>
          </cell>
          <cell r="BN45">
            <v>0</v>
          </cell>
          <cell r="BO45">
            <v>-7072.35</v>
          </cell>
          <cell r="BP45">
            <v>94529.279999999999</v>
          </cell>
          <cell r="BQ45">
            <v>-5461659.7200000137</v>
          </cell>
          <cell r="BR45">
            <v>0</v>
          </cell>
          <cell r="BT45">
            <v>0</v>
          </cell>
          <cell r="BV45">
            <v>0</v>
          </cell>
          <cell r="BW45">
            <v>0</v>
          </cell>
          <cell r="BZ45">
            <v>-9812253.0699999984</v>
          </cell>
          <cell r="CA45">
            <v>0</v>
          </cell>
          <cell r="CB45">
            <v>0</v>
          </cell>
          <cell r="CC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</row>
        <row r="46">
          <cell r="B46" t="str">
            <v>BIE01</v>
          </cell>
          <cell r="C46">
            <v>-235420103.78999999</v>
          </cell>
          <cell r="D46">
            <v>0</v>
          </cell>
          <cell r="E46">
            <v>237452.9</v>
          </cell>
          <cell r="F46">
            <v>1751980.22</v>
          </cell>
          <cell r="G46">
            <v>1231421.72</v>
          </cell>
          <cell r="H46">
            <v>200</v>
          </cell>
          <cell r="I46">
            <v>125975925.77</v>
          </cell>
          <cell r="J46">
            <v>389430.42</v>
          </cell>
          <cell r="K46">
            <v>-383302</v>
          </cell>
          <cell r="L46">
            <v>0</v>
          </cell>
          <cell r="M46">
            <v>18592579.370000001</v>
          </cell>
          <cell r="N46">
            <v>-15112468.32</v>
          </cell>
          <cell r="O46">
            <v>-6029130.1600000001</v>
          </cell>
          <cell r="P46">
            <v>303102.14</v>
          </cell>
          <cell r="Q46">
            <v>-4513890.24</v>
          </cell>
          <cell r="R46">
            <v>1467550.39</v>
          </cell>
          <cell r="S46">
            <v>10651487.130000001</v>
          </cell>
          <cell r="T46">
            <v>-3552292.38</v>
          </cell>
          <cell r="U46">
            <v>1086110.3999999999</v>
          </cell>
          <cell r="V46">
            <v>-965118.8</v>
          </cell>
          <cell r="W46">
            <v>-11225.98</v>
          </cell>
          <cell r="X46">
            <v>225055.41</v>
          </cell>
          <cell r="Y46">
            <v>7600477.4900000002</v>
          </cell>
          <cell r="Z46">
            <v>68649295.969999999</v>
          </cell>
          <cell r="AA46">
            <v>0</v>
          </cell>
          <cell r="AB46">
            <v>-4872796.76</v>
          </cell>
          <cell r="AC46">
            <v>0</v>
          </cell>
          <cell r="AD46">
            <v>0</v>
          </cell>
          <cell r="AE46">
            <v>-27627670.899999999</v>
          </cell>
          <cell r="AF46">
            <v>-69927471.049999997</v>
          </cell>
          <cell r="AG46">
            <v>-4010701.98</v>
          </cell>
          <cell r="AH46">
            <v>-23503637.91</v>
          </cell>
          <cell r="AI46">
            <v>-55741.9</v>
          </cell>
          <cell r="AJ46">
            <v>736878.2</v>
          </cell>
          <cell r="AK46">
            <v>-2104095.19</v>
          </cell>
          <cell r="AL46">
            <v>-34573.089999999997</v>
          </cell>
          <cell r="AM46">
            <v>0</v>
          </cell>
          <cell r="AN46">
            <v>-95276.09</v>
          </cell>
          <cell r="AO46">
            <v>86393.02</v>
          </cell>
          <cell r="AP46">
            <v>1371183.2</v>
          </cell>
          <cell r="AQ46">
            <v>-477672.29</v>
          </cell>
          <cell r="AR46">
            <v>86393.02</v>
          </cell>
          <cell r="AS46">
            <v>-5000</v>
          </cell>
          <cell r="AT46">
            <v>-4700975.8600000003</v>
          </cell>
          <cell r="AU46">
            <v>40947405.689999998</v>
          </cell>
          <cell r="AV46">
            <v>14789263.66</v>
          </cell>
          <cell r="AW46">
            <v>5982412</v>
          </cell>
          <cell r="AX46">
            <v>6012823.3300000001</v>
          </cell>
          <cell r="AY46">
            <v>4670976.3099999996</v>
          </cell>
          <cell r="AZ46">
            <v>624668.66</v>
          </cell>
          <cell r="BA46">
            <v>61138304.18</v>
          </cell>
          <cell r="BB46">
            <v>513041.06</v>
          </cell>
          <cell r="BC46">
            <v>439668.15</v>
          </cell>
          <cell r="BD46">
            <v>689232.85</v>
          </cell>
          <cell r="BE46">
            <v>47658597.579999998</v>
          </cell>
          <cell r="BF46">
            <v>233999.52</v>
          </cell>
          <cell r="BG46">
            <v>489159.41</v>
          </cell>
          <cell r="BH46">
            <v>0</v>
          </cell>
          <cell r="BI46">
            <v>1090627</v>
          </cell>
          <cell r="BJ46">
            <v>-2995433.5</v>
          </cell>
          <cell r="BK46">
            <v>-38238.01</v>
          </cell>
          <cell r="BL46">
            <v>0</v>
          </cell>
          <cell r="BM46">
            <v>6310874.0899999999</v>
          </cell>
          <cell r="BN46">
            <v>1027882314.92</v>
          </cell>
          <cell r="BO46">
            <v>245415.17</v>
          </cell>
          <cell r="BP46">
            <v>564500</v>
          </cell>
          <cell r="BQ46">
            <v>2230835876.9199996</v>
          </cell>
          <cell r="BR46">
            <v>-152763082.37</v>
          </cell>
          <cell r="BS46">
            <v>-8805090.0399999991</v>
          </cell>
          <cell r="BT46">
            <v>-15520890.779999999</v>
          </cell>
          <cell r="BU46">
            <v>203.87</v>
          </cell>
          <cell r="BV46">
            <v>223672542.61000001</v>
          </cell>
          <cell r="BW46">
            <v>172719103.09999999</v>
          </cell>
          <cell r="BX46">
            <v>100</v>
          </cell>
          <cell r="BY46">
            <v>1000</v>
          </cell>
          <cell r="BZ46">
            <v>0</v>
          </cell>
          <cell r="CA46">
            <v>-59921799.429999992</v>
          </cell>
          <cell r="CB46">
            <v>7099194.7500000009</v>
          </cell>
          <cell r="CC46">
            <v>3480111.0500000007</v>
          </cell>
          <cell r="CF46">
            <v>-59921799.429999992</v>
          </cell>
          <cell r="CG46">
            <v>-61292982.629999995</v>
          </cell>
          <cell r="CH46">
            <v>7099194.7500000009</v>
          </cell>
          <cell r="CI46">
            <v>3480111.0500000007</v>
          </cell>
          <cell r="CJ46">
            <v>-288300119.39999998</v>
          </cell>
          <cell r="CK46">
            <v>-192483264.97999999</v>
          </cell>
          <cell r="CL46">
            <v>39720182.609999985</v>
          </cell>
        </row>
        <row r="47">
          <cell r="B47" t="str">
            <v>BIE02</v>
          </cell>
          <cell r="C47">
            <v>237908278.09</v>
          </cell>
          <cell r="E47">
            <v>22447725.73</v>
          </cell>
          <cell r="F47">
            <v>30858.06</v>
          </cell>
          <cell r="G47">
            <v>30524566.84</v>
          </cell>
          <cell r="I47">
            <v>166083.48000000001</v>
          </cell>
          <cell r="J47">
            <v>0</v>
          </cell>
          <cell r="L47">
            <v>0</v>
          </cell>
          <cell r="M47">
            <v>68919570.180000007</v>
          </cell>
          <cell r="N47">
            <v>0.01</v>
          </cell>
          <cell r="O47">
            <v>184413605.99000001</v>
          </cell>
          <cell r="P47">
            <v>0</v>
          </cell>
          <cell r="Q47">
            <v>0</v>
          </cell>
          <cell r="R47">
            <v>1433697.92</v>
          </cell>
          <cell r="S47">
            <v>166819942.31999999</v>
          </cell>
          <cell r="T47">
            <v>0</v>
          </cell>
          <cell r="U47">
            <v>1120267.55</v>
          </cell>
          <cell r="V47">
            <v>-94289895.489999995</v>
          </cell>
          <cell r="W47">
            <v>0</v>
          </cell>
          <cell r="Y47">
            <v>1697024.2</v>
          </cell>
          <cell r="Z47">
            <v>3608057.47</v>
          </cell>
          <cell r="AA47">
            <v>0</v>
          </cell>
          <cell r="AB47">
            <v>0</v>
          </cell>
          <cell r="AC47">
            <v>-44622284.149999999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-459716.24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239447.73</v>
          </cell>
          <cell r="AR47">
            <v>0</v>
          </cell>
          <cell r="AS47">
            <v>-50644.82</v>
          </cell>
          <cell r="AT47">
            <v>4302540.5999999996</v>
          </cell>
          <cell r="AU47">
            <v>1470421.17</v>
          </cell>
          <cell r="AV47">
            <v>79383.16</v>
          </cell>
          <cell r="AW47">
            <v>0</v>
          </cell>
          <cell r="AX47">
            <v>259941154.37</v>
          </cell>
          <cell r="AY47">
            <v>13095.77</v>
          </cell>
          <cell r="AZ47">
            <v>11539386.189999999</v>
          </cell>
          <cell r="BA47">
            <v>708258163.41999996</v>
          </cell>
          <cell r="BB47">
            <v>5253.73</v>
          </cell>
          <cell r="BC47">
            <v>289494.15000000002</v>
          </cell>
          <cell r="BD47">
            <v>9183254.2300000004</v>
          </cell>
          <cell r="BE47">
            <v>4035894.19</v>
          </cell>
          <cell r="BF47">
            <v>1269.42</v>
          </cell>
          <cell r="BG47">
            <v>544371.59</v>
          </cell>
          <cell r="BH47">
            <v>37040004.5</v>
          </cell>
          <cell r="BI47">
            <v>313813.62</v>
          </cell>
          <cell r="BJ47">
            <v>489129.66</v>
          </cell>
          <cell r="BK47">
            <v>-36938.01</v>
          </cell>
          <cell r="BL47">
            <v>781980.26</v>
          </cell>
          <cell r="BM47">
            <v>0</v>
          </cell>
          <cell r="BN47">
            <v>1533545261.5600002</v>
          </cell>
          <cell r="BO47">
            <v>245415.17</v>
          </cell>
          <cell r="BP47">
            <v>0</v>
          </cell>
          <cell r="BQ47">
            <v>3732054637.2800002</v>
          </cell>
          <cell r="BR47">
            <v>500029179.73000002</v>
          </cell>
          <cell r="BT47">
            <v>40039131.880000003</v>
          </cell>
          <cell r="BV47">
            <v>615096541.78000009</v>
          </cell>
          <cell r="BW47">
            <v>569942393.02999985</v>
          </cell>
          <cell r="BX47">
            <v>203.87</v>
          </cell>
          <cell r="BZ47">
            <v>0.01</v>
          </cell>
          <cell r="CA47">
            <v>3608057.47</v>
          </cell>
          <cell r="CB47">
            <v>166819942.31999999</v>
          </cell>
          <cell r="CC47">
            <v>68919570.180000007</v>
          </cell>
          <cell r="CF47">
            <v>3608057.47</v>
          </cell>
          <cell r="CG47">
            <v>3608057.47</v>
          </cell>
          <cell r="CH47">
            <v>166819942.31999999</v>
          </cell>
          <cell r="CI47">
            <v>68919570.180000007</v>
          </cell>
          <cell r="CJ47">
            <v>500029179.73000002</v>
          </cell>
          <cell r="CK47">
            <v>260386861.88</v>
          </cell>
          <cell r="CL47">
            <v>239642317.85000002</v>
          </cell>
        </row>
        <row r="48">
          <cell r="B48" t="str">
            <v>BIE03</v>
          </cell>
          <cell r="C48">
            <v>-1252564.3999999999</v>
          </cell>
          <cell r="D48">
            <v>-1999986</v>
          </cell>
          <cell r="E48">
            <v>-10628761.279999999</v>
          </cell>
          <cell r="F48">
            <v>0</v>
          </cell>
          <cell r="G48">
            <v>200</v>
          </cell>
          <cell r="H48">
            <v>200</v>
          </cell>
          <cell r="I48">
            <v>125980692.12</v>
          </cell>
          <cell r="J48">
            <v>16205</v>
          </cell>
          <cell r="M48">
            <v>0</v>
          </cell>
          <cell r="N48">
            <v>42156.800000000003</v>
          </cell>
          <cell r="O48">
            <v>3246511.55</v>
          </cell>
          <cell r="P48">
            <v>-3330489.37</v>
          </cell>
          <cell r="Q48">
            <v>-77.58</v>
          </cell>
          <cell r="R48">
            <v>1000</v>
          </cell>
          <cell r="S48">
            <v>0</v>
          </cell>
          <cell r="T48">
            <v>83950.16</v>
          </cell>
          <cell r="U48">
            <v>-27928185.640000001</v>
          </cell>
          <cell r="V48">
            <v>174046581.66999999</v>
          </cell>
          <cell r="W48">
            <v>-174253488.41999999</v>
          </cell>
          <cell r="X48">
            <v>672231.05</v>
          </cell>
          <cell r="Y48">
            <v>-5965566.71</v>
          </cell>
          <cell r="Z48">
            <v>0</v>
          </cell>
          <cell r="AA48">
            <v>-7020999</v>
          </cell>
          <cell r="AB48">
            <v>0</v>
          </cell>
          <cell r="AC48">
            <v>122903016.79000001</v>
          </cell>
          <cell r="AD48">
            <v>0</v>
          </cell>
          <cell r="AE48">
            <v>0</v>
          </cell>
          <cell r="AF48">
            <v>0</v>
          </cell>
          <cell r="AG48">
            <v>-23617510.629999999</v>
          </cell>
          <cell r="AH48">
            <v>-83782885.739999995</v>
          </cell>
          <cell r="AI48">
            <v>-17306606.82</v>
          </cell>
          <cell r="AJ48">
            <v>-6052050.25</v>
          </cell>
          <cell r="AK48">
            <v>8432965.9399999995</v>
          </cell>
          <cell r="AL48">
            <v>268260.73</v>
          </cell>
          <cell r="AM48">
            <v>0</v>
          </cell>
          <cell r="AN48">
            <v>12764209.65</v>
          </cell>
          <cell r="AO48">
            <v>0</v>
          </cell>
          <cell r="AP48">
            <v>0</v>
          </cell>
          <cell r="AQ48">
            <v>-47530.720000000001</v>
          </cell>
          <cell r="AR48">
            <v>3541911047.2600002</v>
          </cell>
          <cell r="AS48">
            <v>74651700.579999998</v>
          </cell>
          <cell r="AT48">
            <v>1455557.22</v>
          </cell>
          <cell r="AU48">
            <v>5418627981.8299999</v>
          </cell>
          <cell r="AV48">
            <v>-2587719.41</v>
          </cell>
          <cell r="AW48">
            <v>86190.53</v>
          </cell>
          <cell r="AX48">
            <v>3666324.1</v>
          </cell>
          <cell r="AY48">
            <v>-4222698.34</v>
          </cell>
          <cell r="AZ48">
            <v>757500</v>
          </cell>
          <cell r="BA48">
            <v>4958696.29</v>
          </cell>
          <cell r="BB48">
            <v>500</v>
          </cell>
          <cell r="BC48">
            <v>1240000</v>
          </cell>
          <cell r="BD48">
            <v>-407944.23</v>
          </cell>
          <cell r="BE48">
            <v>3439524.58</v>
          </cell>
          <cell r="BF48">
            <v>4646918.3</v>
          </cell>
          <cell r="BG48">
            <v>499820.6</v>
          </cell>
          <cell r="BH48">
            <v>40287493.350000001</v>
          </cell>
          <cell r="BI48">
            <v>246693.35</v>
          </cell>
          <cell r="BJ48">
            <v>489179.66</v>
          </cell>
          <cell r="BK48">
            <v>538805.65</v>
          </cell>
          <cell r="BL48">
            <v>1005403.2</v>
          </cell>
          <cell r="BM48">
            <v>-61874775.969999999</v>
          </cell>
          <cell r="BN48">
            <v>3546604653.8300004</v>
          </cell>
          <cell r="BO48">
            <v>250000</v>
          </cell>
          <cell r="BP48">
            <v>-866376</v>
          </cell>
          <cell r="BQ48">
            <v>100</v>
          </cell>
          <cell r="BR48">
            <v>5424545263.2700005</v>
          </cell>
          <cell r="BS48">
            <v>1000</v>
          </cell>
          <cell r="BT48">
            <v>17773865.760000002</v>
          </cell>
          <cell r="BU48">
            <v>110163</v>
          </cell>
          <cell r="BV48">
            <v>685800</v>
          </cell>
          <cell r="BW48">
            <v>440</v>
          </cell>
          <cell r="BX48">
            <v>203.87</v>
          </cell>
          <cell r="BY48">
            <v>100</v>
          </cell>
          <cell r="BZ48">
            <v>33311257.770000044</v>
          </cell>
          <cell r="CA48">
            <v>-77.58</v>
          </cell>
          <cell r="CB48">
            <v>83950.16</v>
          </cell>
          <cell r="CC48">
            <v>42156.800000000003</v>
          </cell>
          <cell r="CF48">
            <v>-77.58</v>
          </cell>
          <cell r="CG48">
            <v>-77.58</v>
          </cell>
          <cell r="CH48">
            <v>83950.16</v>
          </cell>
          <cell r="CI48">
            <v>42156.800000000003</v>
          </cell>
          <cell r="CJ48">
            <v>958585.15000053402</v>
          </cell>
          <cell r="CK48">
            <v>5418627981.8299999</v>
          </cell>
          <cell r="CL48">
            <v>5917281.4400005341</v>
          </cell>
        </row>
        <row r="49">
          <cell r="B49" t="str">
            <v>BIE05</v>
          </cell>
          <cell r="C49">
            <v>8000</v>
          </cell>
          <cell r="D49">
            <v>-1999986</v>
          </cell>
          <cell r="E49">
            <v>0</v>
          </cell>
          <cell r="F49">
            <v>0</v>
          </cell>
          <cell r="G49">
            <v>55254294.259999998</v>
          </cell>
          <cell r="H49">
            <v>200</v>
          </cell>
          <cell r="I49">
            <v>125975925.77</v>
          </cell>
          <cell r="J49">
            <v>0</v>
          </cell>
          <cell r="K49">
            <v>0</v>
          </cell>
          <cell r="M49">
            <v>0</v>
          </cell>
          <cell r="N49">
            <v>343719.86</v>
          </cell>
          <cell r="O49">
            <v>122830759.28</v>
          </cell>
          <cell r="P49">
            <v>0</v>
          </cell>
          <cell r="Q49">
            <v>12069.54</v>
          </cell>
          <cell r="R49">
            <v>7768.78</v>
          </cell>
          <cell r="S49">
            <v>0</v>
          </cell>
          <cell r="T49">
            <v>4000</v>
          </cell>
          <cell r="U49">
            <v>0</v>
          </cell>
          <cell r="V49">
            <v>62017053.210000001</v>
          </cell>
          <cell r="W49">
            <v>0</v>
          </cell>
          <cell r="X49">
            <v>304497285.19</v>
          </cell>
          <cell r="Y49">
            <v>-31535282.710000001</v>
          </cell>
          <cell r="Z49">
            <v>0</v>
          </cell>
          <cell r="AA49">
            <v>6745.48</v>
          </cell>
          <cell r="AB49">
            <v>6000</v>
          </cell>
          <cell r="AC49">
            <v>258152114.12</v>
          </cell>
          <cell r="AD49">
            <v>22475.41</v>
          </cell>
          <cell r="AE49">
            <v>83671.929999999993</v>
          </cell>
          <cell r="AF49">
            <v>3617.32</v>
          </cell>
          <cell r="AG49">
            <v>43799.56</v>
          </cell>
          <cell r="AH49">
            <v>190176.61</v>
          </cell>
          <cell r="AI49">
            <v>0</v>
          </cell>
          <cell r="AJ49">
            <v>0</v>
          </cell>
          <cell r="AK49">
            <v>-527492.72</v>
          </cell>
          <cell r="AL49">
            <v>2834.23</v>
          </cell>
          <cell r="AM49">
            <v>5345.7</v>
          </cell>
          <cell r="AN49">
            <v>0</v>
          </cell>
          <cell r="AO49">
            <v>0</v>
          </cell>
          <cell r="AP49">
            <v>26181.439999999999</v>
          </cell>
          <cell r="AQ49">
            <v>0</v>
          </cell>
          <cell r="AR49">
            <v>0</v>
          </cell>
          <cell r="AS49">
            <v>-512887.17</v>
          </cell>
          <cell r="AT49">
            <v>-4005796.78</v>
          </cell>
          <cell r="AU49">
            <v>0</v>
          </cell>
          <cell r="AV49">
            <v>-303191.73</v>
          </cell>
          <cell r="AW49">
            <v>435200.25</v>
          </cell>
          <cell r="AX49">
            <v>-45863663.659999996</v>
          </cell>
          <cell r="AY49">
            <v>50</v>
          </cell>
          <cell r="AZ49">
            <v>103649560.63</v>
          </cell>
          <cell r="BA49">
            <v>-162001537.77000001</v>
          </cell>
          <cell r="BB49">
            <v>50</v>
          </cell>
          <cell r="BC49">
            <v>78917.11</v>
          </cell>
          <cell r="BD49">
            <v>102916302.79000001</v>
          </cell>
          <cell r="BE49">
            <v>1360100</v>
          </cell>
          <cell r="BF49">
            <v>36594951.25</v>
          </cell>
          <cell r="BG49">
            <v>378334</v>
          </cell>
          <cell r="BH49">
            <v>2291942.27</v>
          </cell>
          <cell r="BI49">
            <v>147678.1</v>
          </cell>
          <cell r="BJ49">
            <v>-663189.80000000005</v>
          </cell>
          <cell r="BK49">
            <v>0</v>
          </cell>
          <cell r="BL49">
            <v>45792</v>
          </cell>
          <cell r="BM49">
            <v>45726414.289999999</v>
          </cell>
          <cell r="BN49">
            <v>766025.37</v>
          </cell>
          <cell r="BO49">
            <v>650841.44999999995</v>
          </cell>
          <cell r="BP49">
            <v>-76878.27</v>
          </cell>
          <cell r="BQ49">
            <v>-63521934.07</v>
          </cell>
          <cell r="BR49">
            <v>755852.85</v>
          </cell>
          <cell r="BS49">
            <v>-8805090.0399999991</v>
          </cell>
          <cell r="BT49">
            <v>-15520890.779999999</v>
          </cell>
          <cell r="BU49">
            <v>0</v>
          </cell>
          <cell r="BV49">
            <v>250000</v>
          </cell>
          <cell r="BW49">
            <v>-866376</v>
          </cell>
          <cell r="BX49">
            <v>100</v>
          </cell>
          <cell r="BY49">
            <v>1000</v>
          </cell>
          <cell r="BZ49">
            <v>483735038.20999998</v>
          </cell>
          <cell r="CA49">
            <v>400082.99</v>
          </cell>
          <cell r="CB49">
            <v>4000</v>
          </cell>
          <cell r="CC49">
            <v>343719.86</v>
          </cell>
          <cell r="CD49">
            <v>440</v>
          </cell>
          <cell r="CE49">
            <v>100</v>
          </cell>
          <cell r="CF49">
            <v>400082.99</v>
          </cell>
          <cell r="CG49">
            <v>373901.55</v>
          </cell>
          <cell r="CH49">
            <v>4000</v>
          </cell>
          <cell r="CI49">
            <v>343719.86</v>
          </cell>
          <cell r="CJ49">
            <v>729671.41</v>
          </cell>
          <cell r="CK49">
            <v>8000</v>
          </cell>
          <cell r="CL49">
            <v>747852.85</v>
          </cell>
        </row>
        <row r="50">
          <cell r="B50" t="str">
            <v>BIE06</v>
          </cell>
          <cell r="C50">
            <v>23900</v>
          </cell>
          <cell r="D50">
            <v>-1999986</v>
          </cell>
          <cell r="E50">
            <v>-598155.31999999995</v>
          </cell>
          <cell r="F50">
            <v>0</v>
          </cell>
          <cell r="G50">
            <v>123756568.09</v>
          </cell>
          <cell r="H50">
            <v>200</v>
          </cell>
          <cell r="I50">
            <v>181577.87</v>
          </cell>
          <cell r="J50">
            <v>15015188</v>
          </cell>
          <cell r="M50">
            <v>0</v>
          </cell>
          <cell r="N50">
            <v>-4117194.88</v>
          </cell>
          <cell r="O50">
            <v>0</v>
          </cell>
          <cell r="P50">
            <v>54464.800000000003</v>
          </cell>
          <cell r="Q50">
            <v>-188821.13</v>
          </cell>
          <cell r="R50">
            <v>124477.49</v>
          </cell>
          <cell r="S50">
            <v>8234389.75</v>
          </cell>
          <cell r="T50">
            <v>1000</v>
          </cell>
          <cell r="U50">
            <v>0</v>
          </cell>
          <cell r="V50">
            <v>0</v>
          </cell>
          <cell r="W50">
            <v>92928.320000000007</v>
          </cell>
          <cell r="X50">
            <v>114139591.36</v>
          </cell>
          <cell r="Y50">
            <v>3369704.06</v>
          </cell>
          <cell r="Z50">
            <v>14000000</v>
          </cell>
          <cell r="AA50">
            <v>-5965566.71</v>
          </cell>
          <cell r="AB50">
            <v>3109309.94</v>
          </cell>
          <cell r="AC50">
            <v>0</v>
          </cell>
          <cell r="AD50">
            <v>15011652299.07</v>
          </cell>
          <cell r="AE50">
            <v>-2980870662.1199999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-3086555431.3200002</v>
          </cell>
          <cell r="AK50">
            <v>-8391825784.6400003</v>
          </cell>
          <cell r="AL50">
            <v>42610483.890000001</v>
          </cell>
          <cell r="AM50">
            <v>-734287.73</v>
          </cell>
          <cell r="AN50">
            <v>160000</v>
          </cell>
          <cell r="AO50">
            <v>-1597208875.51</v>
          </cell>
          <cell r="AP50">
            <v>-153989526.22999999</v>
          </cell>
          <cell r="AQ50">
            <v>0</v>
          </cell>
          <cell r="AR50">
            <v>0</v>
          </cell>
          <cell r="AS50">
            <v>-61187494.799999997</v>
          </cell>
          <cell r="AT50">
            <v>1019140903.77</v>
          </cell>
          <cell r="AU50">
            <v>11407105377.059999</v>
          </cell>
          <cell r="AV50">
            <v>-3000</v>
          </cell>
          <cell r="AW50">
            <v>-25995602</v>
          </cell>
          <cell r="AX50">
            <v>0</v>
          </cell>
          <cell r="AY50">
            <v>-489089.69</v>
          </cell>
          <cell r="AZ50">
            <v>0</v>
          </cell>
          <cell r="BA50">
            <v>-210574221.02000001</v>
          </cell>
          <cell r="BB50">
            <v>0</v>
          </cell>
          <cell r="BC50">
            <v>0</v>
          </cell>
          <cell r="BD50">
            <v>167340</v>
          </cell>
          <cell r="BE50">
            <v>8859718.0199999996</v>
          </cell>
          <cell r="BF50">
            <v>12137374.609999999</v>
          </cell>
          <cell r="BG50">
            <v>2317256.7599999998</v>
          </cell>
          <cell r="BH50">
            <v>4075883.29</v>
          </cell>
          <cell r="BI50">
            <v>500</v>
          </cell>
          <cell r="BJ50">
            <v>873000</v>
          </cell>
          <cell r="BK50">
            <v>3729265.91</v>
          </cell>
          <cell r="BL50">
            <v>-6996902.21</v>
          </cell>
          <cell r="BN50">
            <v>14000000</v>
          </cell>
          <cell r="BO50">
            <v>650841.44999999995</v>
          </cell>
          <cell r="BP50">
            <v>-181613.65</v>
          </cell>
          <cell r="BQ50">
            <v>46761311.390000001</v>
          </cell>
          <cell r="BR50">
            <v>14000000</v>
          </cell>
          <cell r="BS50">
            <v>-11019003.75</v>
          </cell>
          <cell r="BT50">
            <v>-16990889.920000002</v>
          </cell>
          <cell r="BU50">
            <v>0</v>
          </cell>
          <cell r="BV50">
            <v>14000000</v>
          </cell>
          <cell r="BW50">
            <v>14000000</v>
          </cell>
          <cell r="BX50">
            <v>100</v>
          </cell>
          <cell r="BY50">
            <v>1000</v>
          </cell>
          <cell r="BZ50">
            <v>1047437906.8299999</v>
          </cell>
          <cell r="CA50">
            <v>14000000</v>
          </cell>
          <cell r="CB50">
            <v>0</v>
          </cell>
          <cell r="CC50">
            <v>0</v>
          </cell>
          <cell r="CF50">
            <v>14000000</v>
          </cell>
          <cell r="CG50">
            <v>14000000</v>
          </cell>
          <cell r="CH50">
            <v>0</v>
          </cell>
          <cell r="CI50">
            <v>0</v>
          </cell>
          <cell r="CJ50">
            <v>14000000</v>
          </cell>
          <cell r="CK50">
            <v>0</v>
          </cell>
          <cell r="CL50">
            <v>14000000</v>
          </cell>
        </row>
        <row r="51">
          <cell r="B51" t="str">
            <v>BMA01</v>
          </cell>
          <cell r="C51">
            <v>14000</v>
          </cell>
          <cell r="E51">
            <v>32021.25</v>
          </cell>
          <cell r="F51">
            <v>-21576927.199999999</v>
          </cell>
          <cell r="G51">
            <v>-21701230.100000001</v>
          </cell>
          <cell r="J51">
            <v>18938</v>
          </cell>
          <cell r="L51">
            <v>0.05</v>
          </cell>
          <cell r="M51">
            <v>1080752.3400000001</v>
          </cell>
          <cell r="N51">
            <v>-6034.77</v>
          </cell>
          <cell r="O51">
            <v>3156618.01</v>
          </cell>
          <cell r="P51">
            <v>981376.16</v>
          </cell>
          <cell r="Q51">
            <v>1306633587.6900001</v>
          </cell>
          <cell r="R51">
            <v>-1306633587.6800001</v>
          </cell>
          <cell r="S51">
            <v>12069.55</v>
          </cell>
          <cell r="T51">
            <v>0</v>
          </cell>
          <cell r="U51">
            <v>-2161504.71</v>
          </cell>
          <cell r="V51">
            <v>0</v>
          </cell>
          <cell r="W51">
            <v>4000</v>
          </cell>
          <cell r="X51">
            <v>2561636102.0300002</v>
          </cell>
          <cell r="Y51">
            <v>-2561636102.0300002</v>
          </cell>
          <cell r="Z51">
            <v>1215.33</v>
          </cell>
          <cell r="AB51">
            <v>0</v>
          </cell>
          <cell r="AC51">
            <v>0</v>
          </cell>
          <cell r="AD51">
            <v>4890.33</v>
          </cell>
          <cell r="AE51">
            <v>6000</v>
          </cell>
          <cell r="AF51">
            <v>16482.97</v>
          </cell>
          <cell r="AG51">
            <v>364319.17</v>
          </cell>
          <cell r="AH51">
            <v>2687.25</v>
          </cell>
          <cell r="AI51">
            <v>36752.71</v>
          </cell>
          <cell r="AJ51">
            <v>126996.86</v>
          </cell>
          <cell r="AK51">
            <v>0</v>
          </cell>
          <cell r="AL51">
            <v>-3462201774.9299998</v>
          </cell>
          <cell r="AM51">
            <v>6790.43</v>
          </cell>
          <cell r="AN51">
            <v>40838543.270000003</v>
          </cell>
          <cell r="AO51">
            <v>4527.34</v>
          </cell>
          <cell r="AP51">
            <v>2284981.06</v>
          </cell>
          <cell r="AQ51">
            <v>9000</v>
          </cell>
          <cell r="AR51">
            <v>10481924.17</v>
          </cell>
          <cell r="AS51">
            <v>-842802.03</v>
          </cell>
          <cell r="AT51">
            <v>17079.080000000002</v>
          </cell>
          <cell r="AU51">
            <v>0</v>
          </cell>
          <cell r="AV51">
            <v>-2162353.48</v>
          </cell>
          <cell r="AW51">
            <v>-717310770.30999994</v>
          </cell>
          <cell r="AX51">
            <v>1008933.64</v>
          </cell>
          <cell r="AY51">
            <v>-2555049.12</v>
          </cell>
          <cell r="AZ51">
            <v>0</v>
          </cell>
          <cell r="BA51">
            <v>-1937480.75</v>
          </cell>
          <cell r="BB51">
            <v>-3457131.47</v>
          </cell>
          <cell r="BC51">
            <v>-4978608.17</v>
          </cell>
          <cell r="BD51">
            <v>0</v>
          </cell>
          <cell r="BE51">
            <v>167340</v>
          </cell>
          <cell r="BF51">
            <v>0</v>
          </cell>
          <cell r="BG51">
            <v>0</v>
          </cell>
          <cell r="BH51">
            <v>4618269.5</v>
          </cell>
          <cell r="BI51">
            <v>50</v>
          </cell>
          <cell r="BJ51">
            <v>14746885.75</v>
          </cell>
          <cell r="BK51">
            <v>3556.88</v>
          </cell>
          <cell r="BL51">
            <v>155834.01999999999</v>
          </cell>
          <cell r="BM51">
            <v>374533.39</v>
          </cell>
          <cell r="BN51">
            <v>-21701230.100000001</v>
          </cell>
          <cell r="BO51">
            <v>157.19</v>
          </cell>
          <cell r="BP51">
            <v>-6854856.4500000002</v>
          </cell>
          <cell r="BQ51">
            <v>-1207947343.9100001</v>
          </cell>
          <cell r="BR51">
            <v>-21409587.199999999</v>
          </cell>
          <cell r="BS51">
            <v>267247.09999999998</v>
          </cell>
          <cell r="BT51">
            <v>0</v>
          </cell>
          <cell r="BV51">
            <v>-21470508.399999999</v>
          </cell>
          <cell r="BW51">
            <v>-21473397.199999999</v>
          </cell>
          <cell r="BZ51">
            <v>1597753.53</v>
          </cell>
          <cell r="CA51">
            <v>0</v>
          </cell>
          <cell r="CB51">
            <v>0</v>
          </cell>
          <cell r="CC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-21409587.199999999</v>
          </cell>
          <cell r="CK51">
            <v>-21576927.199999999</v>
          </cell>
          <cell r="CL51">
            <v>167340</v>
          </cell>
        </row>
        <row r="52">
          <cell r="B52" t="str">
            <v>BMC01</v>
          </cell>
          <cell r="C52">
            <v>-4031002.55</v>
          </cell>
          <cell r="D52">
            <v>-1999986</v>
          </cell>
          <cell r="E52">
            <v>10701508.52</v>
          </cell>
          <cell r="F52">
            <v>-1203592385.52</v>
          </cell>
          <cell r="G52">
            <v>-1836432246.3699999</v>
          </cell>
          <cell r="H52">
            <v>0</v>
          </cell>
          <cell r="I52">
            <v>-1692865.78</v>
          </cell>
          <cell r="J52">
            <v>125968396.2</v>
          </cell>
          <cell r="K52">
            <v>-383302</v>
          </cell>
          <cell r="L52">
            <v>577515134.59000003</v>
          </cell>
          <cell r="M52">
            <v>0.05</v>
          </cell>
          <cell r="N52">
            <v>-485.29</v>
          </cell>
          <cell r="O52">
            <v>-1.08</v>
          </cell>
          <cell r="P52">
            <v>271795.34000000003</v>
          </cell>
          <cell r="Q52">
            <v>746844.14</v>
          </cell>
          <cell r="R52">
            <v>11198099.359999999</v>
          </cell>
          <cell r="S52">
            <v>970.57</v>
          </cell>
          <cell r="T52">
            <v>450000</v>
          </cell>
          <cell r="U52">
            <v>0</v>
          </cell>
          <cell r="V52">
            <v>601195.27</v>
          </cell>
          <cell r="W52">
            <v>-370927.44</v>
          </cell>
          <cell r="X52">
            <v>-234496.22</v>
          </cell>
          <cell r="Y52">
            <v>11819121.91</v>
          </cell>
          <cell r="Z52">
            <v>77</v>
          </cell>
          <cell r="AA52">
            <v>672231.05</v>
          </cell>
          <cell r="AB52">
            <v>1215.33</v>
          </cell>
          <cell r="AC52">
            <v>14000000</v>
          </cell>
          <cell r="AD52">
            <v>11889906.550000001</v>
          </cell>
          <cell r="AE52">
            <v>1244063.03</v>
          </cell>
          <cell r="AF52">
            <v>-149471.94</v>
          </cell>
          <cell r="AG52">
            <v>0</v>
          </cell>
          <cell r="AH52">
            <v>-8425147.9199999999</v>
          </cell>
          <cell r="AI52">
            <v>-328065.8</v>
          </cell>
          <cell r="AJ52">
            <v>-4486686.3499999996</v>
          </cell>
          <cell r="AK52">
            <v>-14045619.109999999</v>
          </cell>
          <cell r="AL52">
            <v>17853469.420000002</v>
          </cell>
          <cell r="AM52">
            <v>47028362.799999997</v>
          </cell>
          <cell r="AN52">
            <v>-13619610.25</v>
          </cell>
          <cell r="AO52">
            <v>318189.69</v>
          </cell>
          <cell r="AP52">
            <v>-50034875.229999997</v>
          </cell>
          <cell r="AQ52">
            <v>0</v>
          </cell>
          <cell r="AR52">
            <v>122.2</v>
          </cell>
          <cell r="AS52">
            <v>0</v>
          </cell>
          <cell r="AT52">
            <v>17245.330000000002</v>
          </cell>
          <cell r="AU52">
            <v>-1115953.04</v>
          </cell>
          <cell r="AV52">
            <v>-1711.03</v>
          </cell>
          <cell r="AW52">
            <v>1724754.82</v>
          </cell>
          <cell r="AX52">
            <v>-41958740.409999996</v>
          </cell>
          <cell r="AY52">
            <v>-267662.15999999997</v>
          </cell>
          <cell r="AZ52">
            <v>0</v>
          </cell>
          <cell r="BA52">
            <v>-232146194.22</v>
          </cell>
          <cell r="BB52">
            <v>-543252.73</v>
          </cell>
          <cell r="BC52">
            <v>2721606.94</v>
          </cell>
          <cell r="BD52">
            <v>-4137114.54</v>
          </cell>
          <cell r="BE52">
            <v>491766957.87</v>
          </cell>
          <cell r="BF52">
            <v>6937449.0099999998</v>
          </cell>
          <cell r="BG52">
            <v>2748198.89</v>
          </cell>
          <cell r="BH52">
            <v>4618269.5</v>
          </cell>
          <cell r="BI52">
            <v>1003620.24</v>
          </cell>
          <cell r="BJ52">
            <v>14746885.75</v>
          </cell>
          <cell r="BK52">
            <v>227867.84</v>
          </cell>
          <cell r="BL52">
            <v>355593.9</v>
          </cell>
          <cell r="BM52">
            <v>-80800</v>
          </cell>
          <cell r="BN52">
            <v>-1836432246.3699999</v>
          </cell>
          <cell r="BO52">
            <v>-12.27</v>
          </cell>
          <cell r="BP52">
            <v>67563.740000000005</v>
          </cell>
          <cell r="BQ52">
            <v>446587.85</v>
          </cell>
          <cell r="BR52">
            <v>-711825427.64999998</v>
          </cell>
          <cell r="BS52">
            <v>253628.67</v>
          </cell>
          <cell r="BT52">
            <v>120279.18</v>
          </cell>
          <cell r="BU52">
            <v>27775212.129999999</v>
          </cell>
          <cell r="BV52">
            <v>-11313210.029999999</v>
          </cell>
          <cell r="BW52">
            <v>-25959218.789999999</v>
          </cell>
          <cell r="BX52">
            <v>0</v>
          </cell>
          <cell r="BY52">
            <v>250000</v>
          </cell>
          <cell r="BZ52">
            <v>14000000</v>
          </cell>
          <cell r="CA52">
            <v>0</v>
          </cell>
          <cell r="CB52">
            <v>0</v>
          </cell>
          <cell r="CC52">
            <v>0</v>
          </cell>
          <cell r="CD52">
            <v>25617005.760000002</v>
          </cell>
          <cell r="CE52">
            <v>110163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-711825427.64999998</v>
          </cell>
          <cell r="CK52">
            <v>-1203592385.52</v>
          </cell>
          <cell r="CL52">
            <v>491766957.87</v>
          </cell>
        </row>
        <row r="53">
          <cell r="B53" t="str">
            <v>BQA01</v>
          </cell>
          <cell r="C53">
            <v>260989937.94999999</v>
          </cell>
          <cell r="E53">
            <v>87043798</v>
          </cell>
          <cell r="F53">
            <v>-21493320.699999999</v>
          </cell>
          <cell r="G53">
            <v>-20858230.98</v>
          </cell>
          <cell r="H53">
            <v>-75409.33</v>
          </cell>
          <cell r="I53">
            <v>-1692865.78</v>
          </cell>
          <cell r="J53">
            <v>-55324882.700000003</v>
          </cell>
          <cell r="K53">
            <v>950046325</v>
          </cell>
          <cell r="L53">
            <v>577515134.59000003</v>
          </cell>
          <cell r="M53">
            <v>-312238.32</v>
          </cell>
          <cell r="N53">
            <v>-2132697.7200000002</v>
          </cell>
          <cell r="O53">
            <v>-129758228.73999999</v>
          </cell>
          <cell r="P53">
            <v>0</v>
          </cell>
          <cell r="Q53">
            <v>375119.19</v>
          </cell>
          <cell r="R53">
            <v>-5713</v>
          </cell>
          <cell r="S53">
            <v>4265395.45</v>
          </cell>
          <cell r="T53">
            <v>435349.9</v>
          </cell>
          <cell r="U53">
            <v>0.01</v>
          </cell>
          <cell r="V53">
            <v>-29371799.260000002</v>
          </cell>
          <cell r="W53">
            <v>0</v>
          </cell>
          <cell r="X53">
            <v>2145000</v>
          </cell>
          <cell r="Y53">
            <v>6691596.2999999998</v>
          </cell>
          <cell r="Z53">
            <v>2254887.25</v>
          </cell>
          <cell r="AA53">
            <v>0</v>
          </cell>
          <cell r="AB53">
            <v>9799955</v>
          </cell>
          <cell r="AC53">
            <v>-6547488067.1300001</v>
          </cell>
          <cell r="AD53">
            <v>-198945012.97999999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337791.62</v>
          </cell>
          <cell r="AO53">
            <v>0</v>
          </cell>
          <cell r="AP53">
            <v>-40</v>
          </cell>
          <cell r="AQ53">
            <v>4501879.6100000003</v>
          </cell>
          <cell r="AR53">
            <v>0</v>
          </cell>
          <cell r="AS53">
            <v>-10529.08</v>
          </cell>
          <cell r="AT53">
            <v>-50034875.229999997</v>
          </cell>
          <cell r="AU53">
            <v>0</v>
          </cell>
          <cell r="AV53">
            <v>0</v>
          </cell>
          <cell r="AW53">
            <v>-13722.89</v>
          </cell>
          <cell r="AX53">
            <v>946647826.47000003</v>
          </cell>
          <cell r="AY53">
            <v>-3700545607.23</v>
          </cell>
          <cell r="AZ53">
            <v>0</v>
          </cell>
          <cell r="BA53">
            <v>-2078231.67</v>
          </cell>
          <cell r="BB53">
            <v>-9800459.9499999993</v>
          </cell>
          <cell r="BC53">
            <v>-4424653.58</v>
          </cell>
          <cell r="BD53">
            <v>-2158108.4700000002</v>
          </cell>
          <cell r="BE53">
            <v>-428199.55</v>
          </cell>
          <cell r="BF53">
            <v>-970963.07</v>
          </cell>
          <cell r="BG53">
            <v>-1877278.34</v>
          </cell>
          <cell r="BH53">
            <v>248332.83</v>
          </cell>
          <cell r="BI53">
            <v>1800453.94</v>
          </cell>
          <cell r="BJ53">
            <v>-141235</v>
          </cell>
          <cell r="BK53">
            <v>181618.85</v>
          </cell>
          <cell r="BL53">
            <v>0</v>
          </cell>
          <cell r="BM53">
            <v>-2556862</v>
          </cell>
          <cell r="BN53">
            <v>0</v>
          </cell>
          <cell r="BO53">
            <v>-192103665.80000001</v>
          </cell>
          <cell r="BP53">
            <v>289837</v>
          </cell>
          <cell r="BQ53">
            <v>-911190.7</v>
          </cell>
          <cell r="BR53">
            <v>0</v>
          </cell>
          <cell r="BS53">
            <v>0</v>
          </cell>
          <cell r="BT53">
            <v>38560702.340000004</v>
          </cell>
          <cell r="BV53">
            <v>-11788475838.42</v>
          </cell>
          <cell r="BW53">
            <v>-11788475838.42</v>
          </cell>
          <cell r="BZ53">
            <v>-21493320.699999999</v>
          </cell>
          <cell r="CA53">
            <v>0</v>
          </cell>
          <cell r="CB53">
            <v>0</v>
          </cell>
          <cell r="CC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</row>
        <row r="54">
          <cell r="B54" t="str">
            <v>BSA01</v>
          </cell>
          <cell r="C54">
            <v>-210958255.15000001</v>
          </cell>
          <cell r="E54">
            <v>-2844917.24</v>
          </cell>
          <cell r="F54">
            <v>-2002354257.6400001</v>
          </cell>
          <cell r="G54">
            <v>-18855953.859999999</v>
          </cell>
          <cell r="H54">
            <v>-75409.33</v>
          </cell>
          <cell r="I54">
            <v>-1736776.45</v>
          </cell>
          <cell r="J54">
            <v>-470624847</v>
          </cell>
          <cell r="K54">
            <v>950026261</v>
          </cell>
          <cell r="L54">
            <v>-72648432.819999993</v>
          </cell>
          <cell r="M54">
            <v>-151668779.69999999</v>
          </cell>
          <cell r="N54">
            <v>-319325.88</v>
          </cell>
          <cell r="O54">
            <v>0.02</v>
          </cell>
          <cell r="P54">
            <v>70763.8</v>
          </cell>
          <cell r="Q54">
            <v>0</v>
          </cell>
          <cell r="R54">
            <v>0</v>
          </cell>
          <cell r="S54">
            <v>-805394497.27999997</v>
          </cell>
          <cell r="T54">
            <v>39</v>
          </cell>
          <cell r="U54">
            <v>-32502.84</v>
          </cell>
          <cell r="V54">
            <v>-114504.5</v>
          </cell>
          <cell r="W54">
            <v>939847.54</v>
          </cell>
          <cell r="X54">
            <v>198770.27</v>
          </cell>
          <cell r="Y54">
            <v>-4067738</v>
          </cell>
          <cell r="Z54">
            <v>-6507950552.3599997</v>
          </cell>
          <cell r="AA54">
            <v>77</v>
          </cell>
          <cell r="AB54">
            <v>-20873649.399999999</v>
          </cell>
          <cell r="AC54">
            <v>-10285476311.030001</v>
          </cell>
          <cell r="AD54">
            <v>0</v>
          </cell>
          <cell r="AE54">
            <v>6000</v>
          </cell>
          <cell r="AF54">
            <v>0</v>
          </cell>
          <cell r="AG54">
            <v>11438293859.110001</v>
          </cell>
          <cell r="AH54">
            <v>-389880</v>
          </cell>
          <cell r="AI54">
            <v>0</v>
          </cell>
          <cell r="AJ54">
            <v>0</v>
          </cell>
          <cell r="AK54">
            <v>0</v>
          </cell>
          <cell r="AL54">
            <v>-931258076</v>
          </cell>
          <cell r="AM54">
            <v>-3731866470.4699998</v>
          </cell>
          <cell r="AN54">
            <v>-9866969391.9500008</v>
          </cell>
          <cell r="AO54">
            <v>160000</v>
          </cell>
          <cell r="AP54">
            <v>4200</v>
          </cell>
          <cell r="AQ54">
            <v>-45215166.609999999</v>
          </cell>
          <cell r="AR54">
            <v>-161337784.33000001</v>
          </cell>
          <cell r="AS54">
            <v>-11361910.199999999</v>
          </cell>
          <cell r="AT54">
            <v>-9573.1</v>
          </cell>
          <cell r="AU54">
            <v>-122957918.31999999</v>
          </cell>
          <cell r="AV54">
            <v>-5859121.9199999999</v>
          </cell>
          <cell r="AW54">
            <v>-1816459.46</v>
          </cell>
          <cell r="AX54">
            <v>-6646654.6699999999</v>
          </cell>
          <cell r="AY54">
            <v>-2762809.31</v>
          </cell>
          <cell r="AZ54">
            <v>-986105.33</v>
          </cell>
          <cell r="BA54">
            <v>8597604.2400000002</v>
          </cell>
          <cell r="BB54">
            <v>-899204.74</v>
          </cell>
          <cell r="BC54">
            <v>-14009809.779999999</v>
          </cell>
          <cell r="BD54">
            <v>420910.23</v>
          </cell>
          <cell r="BE54">
            <v>-8582146.2599999998</v>
          </cell>
          <cell r="BF54">
            <v>-141235</v>
          </cell>
          <cell r="BG54">
            <v>65498</v>
          </cell>
          <cell r="BH54">
            <v>10550697.810000001</v>
          </cell>
          <cell r="BI54">
            <v>491766957.87</v>
          </cell>
          <cell r="BJ54">
            <v>3691418.29</v>
          </cell>
          <cell r="BK54">
            <v>-192091784.80000001</v>
          </cell>
          <cell r="BL54">
            <v>289837</v>
          </cell>
          <cell r="BM54">
            <v>-799290.09</v>
          </cell>
          <cell r="BN54">
            <v>-80800</v>
          </cell>
          <cell r="BO54">
            <v>399.7</v>
          </cell>
          <cell r="BP54">
            <v>-12.27</v>
          </cell>
          <cell r="BQ54">
            <v>-9.0000033378601074E-2</v>
          </cell>
          <cell r="BR54">
            <v>-9855963106.0900021</v>
          </cell>
          <cell r="BS54">
            <v>-5344156.45</v>
          </cell>
          <cell r="BT54">
            <v>-911190.7</v>
          </cell>
          <cell r="BU54">
            <v>-80800</v>
          </cell>
          <cell r="BV54">
            <v>491766957.87</v>
          </cell>
          <cell r="BW54">
            <v>-12.27</v>
          </cell>
          <cell r="BX54">
            <v>796.13</v>
          </cell>
          <cell r="BZ54">
            <v>-753953466.44000006</v>
          </cell>
          <cell r="CA54">
            <v>-6507950552.3599997</v>
          </cell>
          <cell r="CB54">
            <v>-805394497.27999997</v>
          </cell>
          <cell r="CC54">
            <v>-151668779.69999999</v>
          </cell>
          <cell r="CF54">
            <v>-6507950552.3599997</v>
          </cell>
          <cell r="CG54">
            <v>-6507950552.3599997</v>
          </cell>
          <cell r="CH54">
            <v>-805394497.27999997</v>
          </cell>
          <cell r="CI54">
            <v>-151668779.69999999</v>
          </cell>
          <cell r="CJ54">
            <v>-9252831384.9900036</v>
          </cell>
          <cell r="CK54">
            <v>-2811476971.8000002</v>
          </cell>
          <cell r="CL54">
            <v>-7921863962.4700022</v>
          </cell>
        </row>
        <row r="55">
          <cell r="B55" t="str">
            <v>BUA02</v>
          </cell>
          <cell r="C55">
            <v>0</v>
          </cell>
          <cell r="E55">
            <v>-5435467.7599999998</v>
          </cell>
          <cell r="F55">
            <v>-1627679607.8900001</v>
          </cell>
          <cell r="G55">
            <v>-20858230.98</v>
          </cell>
          <cell r="H55">
            <v>-75409.33</v>
          </cell>
          <cell r="I55">
            <v>-1692865.78</v>
          </cell>
          <cell r="J55">
            <v>-55324882.700000003</v>
          </cell>
          <cell r="K55">
            <v>950046325</v>
          </cell>
          <cell r="L55">
            <v>-162812.69</v>
          </cell>
          <cell r="M55">
            <v>61978578.030000001</v>
          </cell>
          <cell r="N55">
            <v>12224829.25</v>
          </cell>
          <cell r="O55">
            <v>-137052491.16999999</v>
          </cell>
          <cell r="P55">
            <v>386269.37</v>
          </cell>
          <cell r="Q55">
            <v>0</v>
          </cell>
          <cell r="R55">
            <v>0</v>
          </cell>
          <cell r="S55">
            <v>499117210.47000003</v>
          </cell>
          <cell r="T55">
            <v>0</v>
          </cell>
          <cell r="U55">
            <v>-32502.84</v>
          </cell>
          <cell r="V55">
            <v>-713545870.62</v>
          </cell>
          <cell r="W55">
            <v>-0.01</v>
          </cell>
          <cell r="X55">
            <v>-672247.84</v>
          </cell>
          <cell r="Y55">
            <v>-158145.32</v>
          </cell>
          <cell r="Z55">
            <v>-2193661.52</v>
          </cell>
          <cell r="AB55">
            <v>9799955</v>
          </cell>
          <cell r="AC55">
            <v>-6547488067.1300001</v>
          </cell>
          <cell r="AD55">
            <v>5000</v>
          </cell>
          <cell r="AE55">
            <v>0</v>
          </cell>
          <cell r="AF55">
            <v>6000</v>
          </cell>
          <cell r="AG55">
            <v>0</v>
          </cell>
          <cell r="AH55">
            <v>0</v>
          </cell>
          <cell r="AI55">
            <v>16035.95</v>
          </cell>
          <cell r="AJ55">
            <v>23138.44</v>
          </cell>
          <cell r="AK55">
            <v>174228.37</v>
          </cell>
          <cell r="AL55">
            <v>0</v>
          </cell>
          <cell r="AM55">
            <v>1276581.24</v>
          </cell>
          <cell r="AN55">
            <v>-38463694.479999997</v>
          </cell>
          <cell r="AO55">
            <v>-115396472.91</v>
          </cell>
          <cell r="AP55">
            <v>-7217667.6299999999</v>
          </cell>
          <cell r="AQ55">
            <v>83659.05</v>
          </cell>
          <cell r="AR55">
            <v>-130322843.08</v>
          </cell>
          <cell r="AS55">
            <v>-411306.32</v>
          </cell>
          <cell r="AT55">
            <v>1158799.28</v>
          </cell>
          <cell r="AU55">
            <v>-2118383.56</v>
          </cell>
          <cell r="AV55">
            <v>-50034875.229999997</v>
          </cell>
          <cell r="AW55">
            <v>-218054553.27000001</v>
          </cell>
          <cell r="AX55">
            <v>-15154607.25</v>
          </cell>
          <cell r="AY55">
            <v>-13722.89</v>
          </cell>
          <cell r="AZ55">
            <v>-13382909.4</v>
          </cell>
          <cell r="BA55">
            <v>61085.3</v>
          </cell>
          <cell r="BB55">
            <v>-3700545607.23</v>
          </cell>
          <cell r="BC55">
            <v>-10178528.98</v>
          </cell>
          <cell r="BD55">
            <v>-2078231.67</v>
          </cell>
          <cell r="BE55">
            <v>-498954397.87</v>
          </cell>
          <cell r="BF55">
            <v>-4424653.58</v>
          </cell>
          <cell r="BG55">
            <v>-2158108.4700000002</v>
          </cell>
          <cell r="BH55">
            <v>-428199.55</v>
          </cell>
          <cell r="BI55">
            <v>-970963.07</v>
          </cell>
          <cell r="BJ55">
            <v>-1877278.34</v>
          </cell>
          <cell r="BK55">
            <v>248332.83</v>
          </cell>
          <cell r="BL55">
            <v>-12.27</v>
          </cell>
          <cell r="BM55">
            <v>-141235</v>
          </cell>
          <cell r="BN55">
            <v>65498</v>
          </cell>
          <cell r="BO55">
            <v>15800.01</v>
          </cell>
          <cell r="BP55">
            <v>-5961146.4100000001</v>
          </cell>
          <cell r="BQ55">
            <v>81102.34</v>
          </cell>
          <cell r="BR55">
            <v>-8.9999973773956299E-2</v>
          </cell>
          <cell r="BS55">
            <v>289837</v>
          </cell>
          <cell r="BT55">
            <v>-911190.7</v>
          </cell>
          <cell r="BU55">
            <v>-80800</v>
          </cell>
          <cell r="BV55">
            <v>0</v>
          </cell>
          <cell r="BW55">
            <v>-12.27</v>
          </cell>
          <cell r="BX55">
            <v>796.13</v>
          </cell>
          <cell r="BY55">
            <v>796.13</v>
          </cell>
          <cell r="BZ55">
            <v>-11788475838.42</v>
          </cell>
          <cell r="CA55">
            <v>0</v>
          </cell>
          <cell r="CB55">
            <v>499117210.47000003</v>
          </cell>
          <cell r="CC55">
            <v>0</v>
          </cell>
          <cell r="CF55">
            <v>0</v>
          </cell>
          <cell r="CG55">
            <v>0</v>
          </cell>
          <cell r="CH55">
            <v>499117210.47000003</v>
          </cell>
          <cell r="CI55">
            <v>0</v>
          </cell>
          <cell r="CJ55">
            <v>-8.9999973773956299E-2</v>
          </cell>
          <cell r="CK55">
            <v>0</v>
          </cell>
          <cell r="CL55">
            <v>162812.60000002623</v>
          </cell>
        </row>
        <row r="56">
          <cell r="B56" t="str">
            <v>BUA04</v>
          </cell>
          <cell r="C56">
            <v>0</v>
          </cell>
          <cell r="E56">
            <v>1162000</v>
          </cell>
          <cell r="F56">
            <v>0</v>
          </cell>
          <cell r="G56">
            <v>0</v>
          </cell>
          <cell r="I56">
            <v>204436.7</v>
          </cell>
          <cell r="J56">
            <v>9460</v>
          </cell>
          <cell r="K56">
            <v>-27775112</v>
          </cell>
          <cell r="L56">
            <v>121979002.84999999</v>
          </cell>
          <cell r="M56">
            <v>-19639.97</v>
          </cell>
          <cell r="N56">
            <v>-4224412.92</v>
          </cell>
          <cell r="O56">
            <v>-8335.34</v>
          </cell>
          <cell r="P56">
            <v>0.01</v>
          </cell>
          <cell r="Q56">
            <v>-0.01</v>
          </cell>
          <cell r="R56">
            <v>332317.46999999997</v>
          </cell>
          <cell r="S56">
            <v>39279.93</v>
          </cell>
          <cell r="T56">
            <v>-10539296.560000001</v>
          </cell>
          <cell r="U56">
            <v>-1548516960.0699999</v>
          </cell>
          <cell r="V56">
            <v>-307728463.22000003</v>
          </cell>
          <cell r="W56">
            <v>0</v>
          </cell>
          <cell r="X56">
            <v>435845.1</v>
          </cell>
          <cell r="Y56">
            <v>566153.39</v>
          </cell>
          <cell r="Z56">
            <v>5676931</v>
          </cell>
          <cell r="AA56">
            <v>-2895304.26</v>
          </cell>
          <cell r="AB56">
            <v>-3847311.44</v>
          </cell>
          <cell r="AC56">
            <v>-2673416925</v>
          </cell>
          <cell r="AD56">
            <v>0</v>
          </cell>
          <cell r="AE56">
            <v>-12670095.880000001</v>
          </cell>
          <cell r="AF56">
            <v>-3450542.59</v>
          </cell>
          <cell r="AG56">
            <v>62232.81</v>
          </cell>
          <cell r="AH56">
            <v>889041.94</v>
          </cell>
          <cell r="AI56">
            <v>30832.97</v>
          </cell>
          <cell r="AJ56">
            <v>-213912.62</v>
          </cell>
          <cell r="AK56">
            <v>-459716.24</v>
          </cell>
          <cell r="AL56">
            <v>1264878.07</v>
          </cell>
          <cell r="AM56">
            <v>0</v>
          </cell>
          <cell r="AN56">
            <v>-1189091.25</v>
          </cell>
          <cell r="AP56">
            <v>3037.48</v>
          </cell>
          <cell r="AQ56">
            <v>1892587.51</v>
          </cell>
          <cell r="AR56">
            <v>-12372.63</v>
          </cell>
          <cell r="AS56">
            <v>0</v>
          </cell>
          <cell r="AT56">
            <v>163188.64000000001</v>
          </cell>
          <cell r="AU56">
            <v>-54</v>
          </cell>
          <cell r="AV56">
            <v>597333.4</v>
          </cell>
          <cell r="AW56">
            <v>0</v>
          </cell>
          <cell r="AX56">
            <v>3628124.54</v>
          </cell>
          <cell r="AY56">
            <v>1728.56</v>
          </cell>
          <cell r="AZ56">
            <v>-733410.64</v>
          </cell>
          <cell r="BA56">
            <v>62550347</v>
          </cell>
          <cell r="BB56">
            <v>-308411454</v>
          </cell>
          <cell r="BC56">
            <v>-10000</v>
          </cell>
          <cell r="BG56">
            <v>214024.77</v>
          </cell>
          <cell r="BH56">
            <v>462893.54</v>
          </cell>
          <cell r="BL56">
            <v>-0.13</v>
          </cell>
          <cell r="BM56">
            <v>50</v>
          </cell>
          <cell r="BN56">
            <v>-19289750.16</v>
          </cell>
          <cell r="BO56">
            <v>-421070.1</v>
          </cell>
          <cell r="BP56">
            <v>0</v>
          </cell>
          <cell r="BQ56">
            <v>-116111036.59</v>
          </cell>
          <cell r="BR56">
            <v>0</v>
          </cell>
          <cell r="BV56">
            <v>-2940725463.1500001</v>
          </cell>
          <cell r="BW56">
            <v>-3170267957.9900002</v>
          </cell>
          <cell r="BZ56">
            <v>-27775112.129999999</v>
          </cell>
          <cell r="CA56">
            <v>0</v>
          </cell>
          <cell r="CB56">
            <v>0</v>
          </cell>
          <cell r="CC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</row>
        <row r="57">
          <cell r="B57" t="str">
            <v>BUB01</v>
          </cell>
          <cell r="C57">
            <v>8786700.7899999991</v>
          </cell>
          <cell r="E57">
            <v>2054000</v>
          </cell>
          <cell r="F57">
            <v>49000</v>
          </cell>
          <cell r="G57">
            <v>2401.39</v>
          </cell>
          <cell r="H57">
            <v>17848.310000000001</v>
          </cell>
          <cell r="I57">
            <v>-1741595.11</v>
          </cell>
          <cell r="J57">
            <v>16205</v>
          </cell>
          <cell r="K57">
            <v>0</v>
          </cell>
          <cell r="L57">
            <v>142273999</v>
          </cell>
          <cell r="M57">
            <v>-113235145.59999999</v>
          </cell>
          <cell r="N57">
            <v>-106015454</v>
          </cell>
          <cell r="O57">
            <v>330613.07</v>
          </cell>
          <cell r="P57">
            <v>2212941.42</v>
          </cell>
          <cell r="Q57">
            <v>868549.17</v>
          </cell>
          <cell r="R57">
            <v>37479.18</v>
          </cell>
          <cell r="S57">
            <v>-306381993.17000002</v>
          </cell>
          <cell r="T57">
            <v>-8311102.9400000004</v>
          </cell>
          <cell r="U57">
            <v>1438818.98</v>
          </cell>
          <cell r="V57">
            <v>0</v>
          </cell>
          <cell r="W57">
            <v>452412.48</v>
          </cell>
          <cell r="X57">
            <v>-672131.05</v>
          </cell>
          <cell r="Y57">
            <v>801043.3</v>
          </cell>
          <cell r="Z57">
            <v>-2327151099</v>
          </cell>
          <cell r="AA57">
            <v>-2632496.6</v>
          </cell>
          <cell r="AB57">
            <v>-3712750.28</v>
          </cell>
          <cell r="AC57">
            <v>-4858597.78</v>
          </cell>
          <cell r="AD57">
            <v>2633326.64</v>
          </cell>
          <cell r="AE57">
            <v>10740905.189999999</v>
          </cell>
          <cell r="AF57">
            <v>1787122.08</v>
          </cell>
          <cell r="AG57">
            <v>10752845.789999999</v>
          </cell>
          <cell r="AH57">
            <v>5002641.53</v>
          </cell>
          <cell r="AI57">
            <v>4753674.3499999996</v>
          </cell>
          <cell r="AJ57">
            <v>8032688.6100000003</v>
          </cell>
          <cell r="AK57">
            <v>8432965.9399999995</v>
          </cell>
          <cell r="AL57">
            <v>-47417.02</v>
          </cell>
          <cell r="AM57">
            <v>297289.8</v>
          </cell>
          <cell r="AN57">
            <v>11986594.73</v>
          </cell>
          <cell r="AO57">
            <v>4921300.01</v>
          </cell>
          <cell r="AP57">
            <v>6000413.3700000001</v>
          </cell>
          <cell r="AQ57">
            <v>14514270.51</v>
          </cell>
          <cell r="AR57">
            <v>-8026.05</v>
          </cell>
          <cell r="AS57">
            <v>9521064.0800000001</v>
          </cell>
          <cell r="AT57">
            <v>6912070</v>
          </cell>
          <cell r="AU57">
            <v>241233.8</v>
          </cell>
          <cell r="AV57">
            <v>0</v>
          </cell>
          <cell r="AW57">
            <v>11947718.539999999</v>
          </cell>
          <cell r="AX57">
            <v>3678815.98</v>
          </cell>
          <cell r="AY57">
            <v>0</v>
          </cell>
          <cell r="AZ57">
            <v>111932.25</v>
          </cell>
          <cell r="BA57">
            <v>0</v>
          </cell>
          <cell r="BB57">
            <v>0</v>
          </cell>
          <cell r="BC57">
            <v>-926.97</v>
          </cell>
          <cell r="BD57">
            <v>277934.21000000002</v>
          </cell>
          <cell r="BE57">
            <v>-8351857.7199999997</v>
          </cell>
          <cell r="BF57">
            <v>-3600877.65</v>
          </cell>
          <cell r="BG57">
            <v>-8582146.2599999998</v>
          </cell>
          <cell r="BH57">
            <v>-3692000.97</v>
          </cell>
          <cell r="BI57">
            <v>-2338072.7799999998</v>
          </cell>
          <cell r="BJ57">
            <v>-1622.19</v>
          </cell>
          <cell r="BK57">
            <v>-1074730.03</v>
          </cell>
          <cell r="BL57">
            <v>0</v>
          </cell>
          <cell r="BM57">
            <v>1030292.83</v>
          </cell>
          <cell r="BN57">
            <v>-2097057149.7600002</v>
          </cell>
          <cell r="BO57">
            <v>-141235</v>
          </cell>
          <cell r="BP57">
            <v>65498</v>
          </cell>
          <cell r="BQ57">
            <v>-61213956.320000008</v>
          </cell>
          <cell r="BR57">
            <v>-2562254647.8799996</v>
          </cell>
          <cell r="BS57">
            <v>0</v>
          </cell>
          <cell r="BT57">
            <v>-159003525.72</v>
          </cell>
          <cell r="BU57">
            <v>289837</v>
          </cell>
          <cell r="BV57">
            <v>-121527311.19</v>
          </cell>
          <cell r="BW57">
            <v>-124235448.50999999</v>
          </cell>
          <cell r="BY57">
            <v>-12.27</v>
          </cell>
          <cell r="BZ57">
            <v>0</v>
          </cell>
          <cell r="CA57">
            <v>-2327151099</v>
          </cell>
          <cell r="CB57">
            <v>-306381993.17000002</v>
          </cell>
          <cell r="CC57">
            <v>-113235145.59999999</v>
          </cell>
          <cell r="CF57">
            <v>-2327151099</v>
          </cell>
          <cell r="CG57">
            <v>-2327151099</v>
          </cell>
          <cell r="CH57">
            <v>-306381993.17000002</v>
          </cell>
          <cell r="CI57">
            <v>-113235145.59999999</v>
          </cell>
          <cell r="CJ57">
            <v>-2562254647.8799996</v>
          </cell>
          <cell r="CK57">
            <v>10840700.789999999</v>
          </cell>
          <cell r="CL57">
            <v>-2715369347.6699996</v>
          </cell>
        </row>
        <row r="58">
          <cell r="B58" t="str">
            <v>BUC01</v>
          </cell>
          <cell r="C58">
            <v>-5760779.2199999997</v>
          </cell>
          <cell r="E58">
            <v>-590413.44999999995</v>
          </cell>
          <cell r="F58">
            <v>-796273541.41999996</v>
          </cell>
          <cell r="G58">
            <v>0</v>
          </cell>
          <cell r="H58">
            <v>-1756307.45</v>
          </cell>
          <cell r="I58">
            <v>-4233896.57</v>
          </cell>
          <cell r="J58">
            <v>1504</v>
          </cell>
          <cell r="K58">
            <v>-28008063.600000001</v>
          </cell>
          <cell r="L58">
            <v>6810044.7199999997</v>
          </cell>
          <cell r="M58">
            <v>0</v>
          </cell>
          <cell r="N58">
            <v>-4127674</v>
          </cell>
          <cell r="O58">
            <v>-2915202</v>
          </cell>
          <cell r="P58">
            <v>-374454.87</v>
          </cell>
          <cell r="Q58">
            <v>1106830.2</v>
          </cell>
          <cell r="R58">
            <v>2610306.0299999998</v>
          </cell>
          <cell r="S58">
            <v>0</v>
          </cell>
          <cell r="T58">
            <v>-10297947</v>
          </cell>
          <cell r="U58">
            <v>0</v>
          </cell>
          <cell r="V58">
            <v>-1650125092.55</v>
          </cell>
          <cell r="W58">
            <v>-249294</v>
          </cell>
          <cell r="X58">
            <v>1218788.6299999999</v>
          </cell>
          <cell r="Y58">
            <v>5052456.0599999996</v>
          </cell>
          <cell r="Z58">
            <v>0</v>
          </cell>
          <cell r="AA58">
            <v>-2829002</v>
          </cell>
          <cell r="AB58">
            <v>-3710010</v>
          </cell>
          <cell r="AC58">
            <v>-136410560.66999999</v>
          </cell>
          <cell r="AD58">
            <v>-8720366</v>
          </cell>
          <cell r="AE58">
            <v>-11420062</v>
          </cell>
          <cell r="AF58">
            <v>-12379951</v>
          </cell>
          <cell r="AG58">
            <v>-21467760.289999999</v>
          </cell>
          <cell r="AH58">
            <v>-38450127</v>
          </cell>
          <cell r="AI58">
            <v>-493089.11</v>
          </cell>
          <cell r="AJ58">
            <v>-978073.33</v>
          </cell>
          <cell r="AK58">
            <v>-527492.72</v>
          </cell>
          <cell r="AL58">
            <v>9414242.8000000007</v>
          </cell>
          <cell r="AM58">
            <v>8495894.6999999993</v>
          </cell>
          <cell r="AN58">
            <v>847267.66</v>
          </cell>
          <cell r="AO58">
            <v>62679.39</v>
          </cell>
          <cell r="AP58">
            <v>-1453782.13</v>
          </cell>
          <cell r="AQ58">
            <v>6608217</v>
          </cell>
          <cell r="AR58">
            <v>920345.42</v>
          </cell>
          <cell r="AS58">
            <v>-512887.17</v>
          </cell>
          <cell r="AT58">
            <v>-1206.0999999999999</v>
          </cell>
          <cell r="AU58">
            <v>-760571.46</v>
          </cell>
          <cell r="AV58">
            <v>-303191.73</v>
          </cell>
          <cell r="AW58">
            <v>-456145.3</v>
          </cell>
          <cell r="AX58">
            <v>10670915.93</v>
          </cell>
          <cell r="AY58">
            <v>8003375.1100000003</v>
          </cell>
          <cell r="AZ58">
            <v>21116461.91</v>
          </cell>
          <cell r="BA58">
            <v>9423225</v>
          </cell>
          <cell r="BB58">
            <v>1045812</v>
          </cell>
          <cell r="BC58">
            <v>-116862900.06</v>
          </cell>
          <cell r="BD58">
            <v>0</v>
          </cell>
          <cell r="BE58">
            <v>-7404448.1399999997</v>
          </cell>
          <cell r="BF58">
            <v>0</v>
          </cell>
          <cell r="BG58">
            <v>112100.5</v>
          </cell>
          <cell r="BH58">
            <v>-4602489.58</v>
          </cell>
          <cell r="BI58">
            <v>-3667677.6</v>
          </cell>
          <cell r="BJ58">
            <v>55247094.689999998</v>
          </cell>
          <cell r="BK58">
            <v>0</v>
          </cell>
          <cell r="BL58">
            <v>-2809575.22</v>
          </cell>
          <cell r="BM58">
            <v>1491244.78</v>
          </cell>
          <cell r="BN58">
            <v>-99260842</v>
          </cell>
          <cell r="BP58">
            <v>789055.61</v>
          </cell>
          <cell r="BQ58">
            <v>1.000000536441803E-2</v>
          </cell>
          <cell r="BR58">
            <v>-113402899.28999999</v>
          </cell>
          <cell r="BT58">
            <v>79299.66</v>
          </cell>
          <cell r="BU58">
            <v>289837</v>
          </cell>
          <cell r="BV58">
            <v>-61920439.440000005</v>
          </cell>
          <cell r="BW58">
            <v>-62273683.799999997</v>
          </cell>
          <cell r="BZ58">
            <v>-136410560.66999999</v>
          </cell>
          <cell r="CA58">
            <v>-98977278.289999992</v>
          </cell>
          <cell r="CB58">
            <v>-10297947</v>
          </cell>
          <cell r="CC58">
            <v>-4127674</v>
          </cell>
          <cell r="CF58">
            <v>-98977278.289999992</v>
          </cell>
          <cell r="CG58">
            <v>-98977278.289999992</v>
          </cell>
          <cell r="CH58">
            <v>-10297947</v>
          </cell>
          <cell r="CI58">
            <v>-4127674</v>
          </cell>
          <cell r="CJ58">
            <v>-113402899.28999999</v>
          </cell>
          <cell r="CK58">
            <v>0</v>
          </cell>
          <cell r="CL58">
            <v>-113402899.28999999</v>
          </cell>
        </row>
        <row r="59">
          <cell r="B59" t="str">
            <v>BUC02</v>
          </cell>
          <cell r="C59">
            <v>8833700.7899999991</v>
          </cell>
          <cell r="E59">
            <v>1885000</v>
          </cell>
          <cell r="F59">
            <v>-484032.25</v>
          </cell>
          <cell r="G59">
            <v>1590206.88</v>
          </cell>
          <cell r="H59">
            <v>17848.310000000001</v>
          </cell>
          <cell r="I59">
            <v>-1741595.11</v>
          </cell>
          <cell r="J59">
            <v>-27775112</v>
          </cell>
          <cell r="K59">
            <v>0</v>
          </cell>
          <cell r="L59">
            <v>57710965</v>
          </cell>
          <cell r="M59">
            <v>-719409.49</v>
          </cell>
          <cell r="N59">
            <v>-2353270</v>
          </cell>
          <cell r="O59">
            <v>-135214782.75999999</v>
          </cell>
          <cell r="P59">
            <v>-8335.34</v>
          </cell>
          <cell r="Q59">
            <v>0.01</v>
          </cell>
          <cell r="R59">
            <v>-139172.78</v>
          </cell>
          <cell r="S59">
            <v>0</v>
          </cell>
          <cell r="T59">
            <v>-8234566</v>
          </cell>
          <cell r="U59">
            <v>1438818.98</v>
          </cell>
          <cell r="V59">
            <v>-348644855.44999999</v>
          </cell>
          <cell r="W59">
            <v>84887791.359999999</v>
          </cell>
          <cell r="X59">
            <v>-672131.05</v>
          </cell>
          <cell r="Y59">
            <v>-279401.83</v>
          </cell>
          <cell r="Z59">
            <v>0</v>
          </cell>
          <cell r="AA59">
            <v>-2626935</v>
          </cell>
          <cell r="AB59">
            <v>-3690368</v>
          </cell>
          <cell r="AC59">
            <v>-3381266276.3000002</v>
          </cell>
          <cell r="AD59">
            <v>-4842692</v>
          </cell>
          <cell r="AE59">
            <v>-6464152</v>
          </cell>
          <cell r="AF59">
            <v>-6458148</v>
          </cell>
          <cell r="AG59">
            <v>-8306567</v>
          </cell>
          <cell r="AH59">
            <v>-17884016.850000001</v>
          </cell>
          <cell r="AI59">
            <v>399024.46</v>
          </cell>
          <cell r="AJ59">
            <v>-396984.97</v>
          </cell>
          <cell r="AK59">
            <v>-182150.85</v>
          </cell>
          <cell r="AL59">
            <v>-750997.25</v>
          </cell>
          <cell r="AM59">
            <v>-772403.55</v>
          </cell>
          <cell r="AN59">
            <v>60575.23</v>
          </cell>
          <cell r="AO59">
            <v>-34844774.630000003</v>
          </cell>
          <cell r="AP59">
            <v>-18789364.170000002</v>
          </cell>
          <cell r="AQ59">
            <v>-82025.7</v>
          </cell>
          <cell r="AR59">
            <v>-1222187.7</v>
          </cell>
          <cell r="AS59">
            <v>0</v>
          </cell>
          <cell r="AT59">
            <v>0</v>
          </cell>
          <cell r="AU59">
            <v>-335665.59</v>
          </cell>
          <cell r="AV59">
            <v>12482497.119999999</v>
          </cell>
          <cell r="AW59">
            <v>141905.32999999999</v>
          </cell>
          <cell r="AX59">
            <v>8985470.4700000007</v>
          </cell>
          <cell r="AY59">
            <v>9227148</v>
          </cell>
          <cell r="AZ59">
            <v>25748.21</v>
          </cell>
          <cell r="BA59">
            <v>1992242.21</v>
          </cell>
          <cell r="BB59">
            <v>-16998.560000000001</v>
          </cell>
          <cell r="BC59">
            <v>-932270.73</v>
          </cell>
          <cell r="BD59">
            <v>-17562283.539999999</v>
          </cell>
          <cell r="BE59">
            <v>-8351857.7199999997</v>
          </cell>
          <cell r="BF59">
            <v>-3600877.65</v>
          </cell>
          <cell r="BG59">
            <v>-8582146.2599999998</v>
          </cell>
          <cell r="BH59">
            <v>-3692000.97</v>
          </cell>
          <cell r="BI59">
            <v>-2338072.7799999998</v>
          </cell>
          <cell r="BJ59">
            <v>-1483.15</v>
          </cell>
          <cell r="BK59">
            <v>0</v>
          </cell>
          <cell r="BL59">
            <v>-2353161.0099999998</v>
          </cell>
          <cell r="BM59">
            <v>1030292.83</v>
          </cell>
          <cell r="BN59">
            <v>-49551829</v>
          </cell>
          <cell r="BO59">
            <v>-141235</v>
          </cell>
          <cell r="BP59">
            <v>65498</v>
          </cell>
          <cell r="BQ59">
            <v>-224448007.25999999</v>
          </cell>
          <cell r="BR59">
            <v>-60860714.850000001</v>
          </cell>
          <cell r="BS59">
            <v>-0.87</v>
          </cell>
          <cell r="BT59">
            <v>-159003525.72</v>
          </cell>
          <cell r="BU59">
            <v>-73048836.420000002</v>
          </cell>
          <cell r="BV59">
            <v>-1.000000536441803E-2</v>
          </cell>
          <cell r="BW59">
            <v>0.26999999582767487</v>
          </cell>
          <cell r="BY59">
            <v>-12.27</v>
          </cell>
          <cell r="BZ59">
            <v>-3763290964.5800004</v>
          </cell>
          <cell r="CA59">
            <v>-50272878.850000001</v>
          </cell>
          <cell r="CB59">
            <v>-8234566</v>
          </cell>
          <cell r="CC59">
            <v>-2353270</v>
          </cell>
          <cell r="CF59">
            <v>-50272878.850000001</v>
          </cell>
          <cell r="CG59">
            <v>-50272878.850000001</v>
          </cell>
          <cell r="CH59">
            <v>-8234566</v>
          </cell>
          <cell r="CI59">
            <v>-2353270</v>
          </cell>
          <cell r="CJ59">
            <v>-60860714.850000001</v>
          </cell>
          <cell r="CK59">
            <v>0</v>
          </cell>
          <cell r="CL59">
            <v>-60860714.850000001</v>
          </cell>
        </row>
        <row r="60">
          <cell r="B60" t="str">
            <v>BUC03</v>
          </cell>
          <cell r="C60">
            <v>-24870650.899999999</v>
          </cell>
          <cell r="E60">
            <v>-4355484.67</v>
          </cell>
          <cell r="F60">
            <v>-1401152270.6099999</v>
          </cell>
          <cell r="G60">
            <v>-22417097.73</v>
          </cell>
          <cell r="H60">
            <v>17848.310000000001</v>
          </cell>
          <cell r="I60">
            <v>-1741595.11</v>
          </cell>
          <cell r="J60">
            <v>-6457824.1299999999</v>
          </cell>
          <cell r="K60">
            <v>977821437</v>
          </cell>
          <cell r="L60">
            <v>141584401.33000001</v>
          </cell>
          <cell r="M60">
            <v>-1057187</v>
          </cell>
          <cell r="N60">
            <v>2780448.15</v>
          </cell>
          <cell r="O60">
            <v>2289551.56</v>
          </cell>
          <cell r="P60">
            <v>-4499164.67</v>
          </cell>
          <cell r="R60">
            <v>-123257.22</v>
          </cell>
          <cell r="S60">
            <v>0</v>
          </cell>
          <cell r="T60">
            <v>6093254.6299999999</v>
          </cell>
          <cell r="U60">
            <v>2114374</v>
          </cell>
          <cell r="V60">
            <v>-780551414.20000005</v>
          </cell>
          <cell r="W60">
            <v>-11271602.25</v>
          </cell>
          <cell r="X60">
            <v>-672131.05</v>
          </cell>
          <cell r="Y60">
            <v>-151859.69</v>
          </cell>
          <cell r="Z60">
            <v>0</v>
          </cell>
          <cell r="AA60">
            <v>2969755</v>
          </cell>
          <cell r="AB60">
            <v>4074452.71</v>
          </cell>
          <cell r="AC60">
            <v>-67357960</v>
          </cell>
          <cell r="AD60">
            <v>4083174</v>
          </cell>
          <cell r="AE60">
            <v>6095452.5300000003</v>
          </cell>
          <cell r="AF60">
            <v>5824429</v>
          </cell>
          <cell r="AG60">
            <v>13201814</v>
          </cell>
          <cell r="AH60">
            <v>24389441.48</v>
          </cell>
          <cell r="AI60">
            <v>-23399858.59</v>
          </cell>
          <cell r="AJ60">
            <v>-46063883.079999998</v>
          </cell>
          <cell r="AK60">
            <v>0</v>
          </cell>
          <cell r="AL60">
            <v>143869.51</v>
          </cell>
          <cell r="AM60">
            <v>1765903.5</v>
          </cell>
          <cell r="AN60">
            <v>716717.06</v>
          </cell>
          <cell r="AP60">
            <v>-10299371.83</v>
          </cell>
          <cell r="AQ60">
            <v>0</v>
          </cell>
          <cell r="AR60">
            <v>-5388421.0499999998</v>
          </cell>
          <cell r="AS60">
            <v>-16236206.43</v>
          </cell>
          <cell r="AT60">
            <v>-15432618.18</v>
          </cell>
          <cell r="AU60">
            <v>0</v>
          </cell>
          <cell r="AV60">
            <v>-10041100.630000001</v>
          </cell>
          <cell r="AW60">
            <v>-9159594</v>
          </cell>
          <cell r="AY60">
            <v>-54775679.799999997</v>
          </cell>
          <cell r="AZ60">
            <v>-294419107.19999999</v>
          </cell>
          <cell r="BA60">
            <v>-19230994.800000001</v>
          </cell>
          <cell r="BB60">
            <v>-16998.560000000001</v>
          </cell>
          <cell r="BC60">
            <v>-932270.73</v>
          </cell>
          <cell r="BD60">
            <v>-17562283.539999999</v>
          </cell>
          <cell r="BE60">
            <v>-8351857.7199999997</v>
          </cell>
          <cell r="BF60">
            <v>-3600877.65</v>
          </cell>
          <cell r="BG60">
            <v>-8582146.2599999998</v>
          </cell>
          <cell r="BH60">
            <v>-3692000.97</v>
          </cell>
          <cell r="BI60">
            <v>-2338072.7799999998</v>
          </cell>
          <cell r="BJ60">
            <v>10550697.810000001</v>
          </cell>
          <cell r="BK60">
            <v>-1074730.03</v>
          </cell>
          <cell r="BL60">
            <v>-2353161.0099999998</v>
          </cell>
          <cell r="BM60">
            <v>-53350794.950000003</v>
          </cell>
          <cell r="BN60">
            <v>1.9999995827674866E-2</v>
          </cell>
          <cell r="BO60">
            <v>-141235</v>
          </cell>
          <cell r="BP60">
            <v>65498</v>
          </cell>
          <cell r="BQ60">
            <v>-69512221.159999996</v>
          </cell>
          <cell r="BR60">
            <v>0.34000000357627869</v>
          </cell>
          <cell r="BT60">
            <v>-159003525.72</v>
          </cell>
          <cell r="BU60">
            <v>289837</v>
          </cell>
          <cell r="BV60">
            <v>-911190.7</v>
          </cell>
          <cell r="BW60">
            <v>-80800</v>
          </cell>
          <cell r="BX60">
            <v>-92538490.939999998</v>
          </cell>
          <cell r="BY60">
            <v>-12.27</v>
          </cell>
          <cell r="BZ60">
            <v>-129266872.94</v>
          </cell>
          <cell r="CA60">
            <v>60638518.719999999</v>
          </cell>
          <cell r="CB60">
            <v>6093254.6299999999</v>
          </cell>
          <cell r="CC60">
            <v>2780448.15</v>
          </cell>
          <cell r="CF60">
            <v>60638518.719999999</v>
          </cell>
          <cell r="CG60">
            <v>60638518.719999999</v>
          </cell>
          <cell r="CH60">
            <v>6093254.6299999999</v>
          </cell>
          <cell r="CI60">
            <v>2780448.15</v>
          </cell>
          <cell r="CJ60">
            <v>0.34000000357627869</v>
          </cell>
          <cell r="CK60">
            <v>0</v>
          </cell>
          <cell r="CL60">
            <v>0.34000000357627869</v>
          </cell>
        </row>
        <row r="61">
          <cell r="B61" t="str">
            <v>BUD03</v>
          </cell>
          <cell r="C61">
            <v>1047099</v>
          </cell>
          <cell r="E61">
            <v>10701508.52</v>
          </cell>
          <cell r="F61">
            <v>50830.02</v>
          </cell>
          <cell r="G61">
            <v>-1306263281.49</v>
          </cell>
          <cell r="J61">
            <v>-39258.36</v>
          </cell>
          <cell r="K61">
            <v>-27775112</v>
          </cell>
          <cell r="L61">
            <v>-1268681.3500000001</v>
          </cell>
          <cell r="M61">
            <v>-1487406</v>
          </cell>
          <cell r="N61">
            <v>-3531693</v>
          </cell>
          <cell r="O61">
            <v>-1.08</v>
          </cell>
          <cell r="P61">
            <v>-2434494.7999999998</v>
          </cell>
          <cell r="Q61">
            <v>-1284600.79</v>
          </cell>
          <cell r="R61">
            <v>401720.91</v>
          </cell>
          <cell r="S61">
            <v>-2328656</v>
          </cell>
          <cell r="T61">
            <v>-1878538.96</v>
          </cell>
          <cell r="U61">
            <v>0</v>
          </cell>
          <cell r="V61">
            <v>601195.27</v>
          </cell>
          <cell r="W61">
            <v>-8819810.2200000007</v>
          </cell>
          <cell r="X61">
            <v>542878.99</v>
          </cell>
          <cell r="Y61">
            <v>148077492.36000001</v>
          </cell>
          <cell r="Z61">
            <v>-67357960</v>
          </cell>
          <cell r="AA61">
            <v>-24132983</v>
          </cell>
          <cell r="AB61">
            <v>0</v>
          </cell>
          <cell r="AC61">
            <v>-2145859.33</v>
          </cell>
          <cell r="AD61">
            <v>0</v>
          </cell>
          <cell r="AE61">
            <v>-13631666.42</v>
          </cell>
          <cell r="AF61">
            <v>0</v>
          </cell>
          <cell r="AG61">
            <v>-23041685</v>
          </cell>
          <cell r="AH61">
            <v>-49365745</v>
          </cell>
          <cell r="AI61">
            <v>-8410372.0199999996</v>
          </cell>
          <cell r="AJ61">
            <v>-18797954.969999999</v>
          </cell>
          <cell r="AK61">
            <v>-14045619.109999999</v>
          </cell>
          <cell r="AL61">
            <v>3140697.44</v>
          </cell>
          <cell r="AM61">
            <v>5911807.9299999997</v>
          </cell>
          <cell r="AN61">
            <v>12377564.66</v>
          </cell>
          <cell r="AO61">
            <v>318189.69</v>
          </cell>
          <cell r="AQ61">
            <v>-17150600</v>
          </cell>
          <cell r="AR61">
            <v>122.2</v>
          </cell>
          <cell r="AS61">
            <v>-8417810</v>
          </cell>
          <cell r="AT61">
            <v>-7175928</v>
          </cell>
          <cell r="AU61">
            <v>174998</v>
          </cell>
          <cell r="AV61">
            <v>305406.71000000002</v>
          </cell>
          <cell r="AW61">
            <v>1724754.82</v>
          </cell>
          <cell r="AX61">
            <v>0</v>
          </cell>
          <cell r="AY61">
            <v>-267662.15999999997</v>
          </cell>
          <cell r="AZ61">
            <v>0</v>
          </cell>
          <cell r="BA61">
            <v>402057.26</v>
          </cell>
          <cell r="BB61">
            <v>-543252.73</v>
          </cell>
          <cell r="BC61">
            <v>-9593465.6799999997</v>
          </cell>
          <cell r="BD61">
            <v>-4614015</v>
          </cell>
          <cell r="BE61">
            <v>5431709.4400000004</v>
          </cell>
          <cell r="BF61">
            <v>6937449.0099999998</v>
          </cell>
          <cell r="BG61">
            <v>2748198.89</v>
          </cell>
          <cell r="BH61">
            <v>4618269.5</v>
          </cell>
          <cell r="BI61">
            <v>1003620.24</v>
          </cell>
          <cell r="BJ61">
            <v>14746885.75</v>
          </cell>
          <cell r="BK61">
            <v>227867.84</v>
          </cell>
          <cell r="BL61">
            <v>355593.9</v>
          </cell>
          <cell r="BM61">
            <v>52915530.890000001</v>
          </cell>
          <cell r="BN61">
            <v>52915530.890000001</v>
          </cell>
          <cell r="BO61">
            <v>224468.61</v>
          </cell>
          <cell r="BP61">
            <v>511427.92</v>
          </cell>
          <cell r="BQ61">
            <v>-855766258.64999998</v>
          </cell>
          <cell r="BR61">
            <v>-218453572.38</v>
          </cell>
          <cell r="BS61">
            <v>795832.49</v>
          </cell>
          <cell r="BV61">
            <v>-330432836.02999997</v>
          </cell>
          <cell r="BW61">
            <v>-354564156.49000001</v>
          </cell>
          <cell r="BX61">
            <v>-96071948.019999996</v>
          </cell>
          <cell r="BY61">
            <v>-97938285.019999996</v>
          </cell>
          <cell r="BZ61">
            <v>-63561799.379999995</v>
          </cell>
          <cell r="CA61">
            <v>-177530039.42000002</v>
          </cell>
          <cell r="CB61">
            <v>-4207194.96</v>
          </cell>
          <cell r="CC61">
            <v>-5019099</v>
          </cell>
          <cell r="CF61">
            <v>-177530039.42000002</v>
          </cell>
          <cell r="CG61">
            <v>-177530039.42000002</v>
          </cell>
          <cell r="CH61">
            <v>-4207194.96</v>
          </cell>
          <cell r="CI61">
            <v>-5019099</v>
          </cell>
          <cell r="CJ61">
            <v>-218453572.38</v>
          </cell>
          <cell r="CK61">
            <v>1047099</v>
          </cell>
          <cell r="CL61">
            <v>-219500671.38</v>
          </cell>
        </row>
        <row r="62">
          <cell r="B62" t="str">
            <v>BUD04</v>
          </cell>
          <cell r="C62">
            <v>-14411635.67</v>
          </cell>
          <cell r="E62">
            <v>-2774880.59</v>
          </cell>
          <cell r="F62">
            <v>12.34</v>
          </cell>
          <cell r="G62">
            <v>-3923930059.3299999</v>
          </cell>
          <cell r="H62">
            <v>-1756307.45</v>
          </cell>
          <cell r="I62">
            <v>-4233896.57</v>
          </cell>
          <cell r="J62">
            <v>-246896.08</v>
          </cell>
          <cell r="K62">
            <v>-7</v>
          </cell>
          <cell r="L62">
            <v>10018761.720000001</v>
          </cell>
          <cell r="M62">
            <v>0</v>
          </cell>
          <cell r="N62">
            <v>-11588148.77</v>
          </cell>
          <cell r="O62">
            <v>-1203693</v>
          </cell>
          <cell r="P62">
            <v>3601699.88</v>
          </cell>
          <cell r="Q62">
            <v>-2109714.96</v>
          </cell>
          <cell r="R62">
            <v>0</v>
          </cell>
          <cell r="S62">
            <v>-8939754</v>
          </cell>
          <cell r="T62">
            <v>-7641248.2000000002</v>
          </cell>
          <cell r="U62">
            <v>0</v>
          </cell>
          <cell r="V62">
            <v>-29371799.260000002</v>
          </cell>
          <cell r="W62">
            <v>-1475887.61</v>
          </cell>
          <cell r="X62">
            <v>-672131.05</v>
          </cell>
          <cell r="Y62">
            <v>0</v>
          </cell>
          <cell r="Z62">
            <v>-146625443</v>
          </cell>
          <cell r="AA62">
            <v>-1035091.95</v>
          </cell>
          <cell r="AB62">
            <v>0</v>
          </cell>
          <cell r="AC62">
            <v>-745280.68</v>
          </cell>
          <cell r="AD62">
            <v>0</v>
          </cell>
          <cell r="AE62">
            <v>-70698571.189999998</v>
          </cell>
          <cell r="AF62">
            <v>0</v>
          </cell>
          <cell r="AG62">
            <v>-47076944.590000004</v>
          </cell>
          <cell r="AH62">
            <v>-124771792.86</v>
          </cell>
          <cell r="AI62">
            <v>17762378.18</v>
          </cell>
          <cell r="AJ62">
            <v>30587463.329999998</v>
          </cell>
          <cell r="AK62">
            <v>0</v>
          </cell>
          <cell r="AL62">
            <v>0</v>
          </cell>
          <cell r="AM62">
            <v>0</v>
          </cell>
          <cell r="AN62">
            <v>-13630185</v>
          </cell>
          <cell r="AO62">
            <v>0</v>
          </cell>
          <cell r="AP62">
            <v>-6806438</v>
          </cell>
          <cell r="AQ62">
            <v>-9441055.6600000001</v>
          </cell>
          <cell r="AR62">
            <v>0</v>
          </cell>
          <cell r="AS62">
            <v>-4451027.12</v>
          </cell>
          <cell r="AT62">
            <v>-15864305.630000001</v>
          </cell>
          <cell r="AU62">
            <v>0</v>
          </cell>
          <cell r="AV62">
            <v>0</v>
          </cell>
          <cell r="AW62">
            <v>190849.05</v>
          </cell>
          <cell r="AX62">
            <v>0</v>
          </cell>
          <cell r="AY62">
            <v>23853.18</v>
          </cell>
          <cell r="AZ62">
            <v>0</v>
          </cell>
          <cell r="BA62">
            <v>-103358</v>
          </cell>
          <cell r="BB62">
            <v>0</v>
          </cell>
          <cell r="BD62">
            <v>0</v>
          </cell>
          <cell r="BE62">
            <v>8851868.2599999998</v>
          </cell>
          <cell r="BF62">
            <v>-39419.199999999997</v>
          </cell>
          <cell r="BG62">
            <v>0</v>
          </cell>
          <cell r="BH62">
            <v>8636657.6400000006</v>
          </cell>
          <cell r="BI62">
            <v>-7332563.9299999997</v>
          </cell>
          <cell r="BJ62">
            <v>-4602489.58</v>
          </cell>
          <cell r="BK62">
            <v>181618.85</v>
          </cell>
          <cell r="BL62">
            <v>1720305.25</v>
          </cell>
          <cell r="BM62">
            <v>-1113912.6399999999</v>
          </cell>
          <cell r="BN62">
            <v>-290159270.41999996</v>
          </cell>
          <cell r="BO62">
            <v>1491244.78</v>
          </cell>
          <cell r="BP62">
            <v>-27775112.129999999</v>
          </cell>
          <cell r="BQ62">
            <v>-200523692.81999996</v>
          </cell>
          <cell r="BR62">
            <v>-311230589.84000003</v>
          </cell>
          <cell r="BV62">
            <v>-172783451.41000003</v>
          </cell>
          <cell r="BW62">
            <v>-160065018.69999996</v>
          </cell>
          <cell r="BX62">
            <v>-89250916.819999993</v>
          </cell>
          <cell r="BZ62">
            <v>0.25</v>
          </cell>
          <cell r="CA62">
            <v>-243582400.59</v>
          </cell>
          <cell r="CB62">
            <v>-7641248.2000000002</v>
          </cell>
          <cell r="CC62">
            <v>-11588148.77</v>
          </cell>
          <cell r="CF62">
            <v>-243582400.59</v>
          </cell>
          <cell r="CG62">
            <v>-243582400.59</v>
          </cell>
          <cell r="CH62">
            <v>-7641248.2000000002</v>
          </cell>
          <cell r="CI62">
            <v>-11588148.77</v>
          </cell>
          <cell r="CJ62">
            <v>-311230589.84000003</v>
          </cell>
          <cell r="CK62">
            <v>-17186516.259999998</v>
          </cell>
          <cell r="CL62">
            <v>-294044073.58000004</v>
          </cell>
        </row>
        <row r="63">
          <cell r="B63" t="str">
            <v>BWA01</v>
          </cell>
          <cell r="C63">
            <v>-1136226.9099999999</v>
          </cell>
          <cell r="D63">
            <v>0</v>
          </cell>
          <cell r="E63">
            <v>-29051.62</v>
          </cell>
          <cell r="F63">
            <v>0</v>
          </cell>
          <cell r="G63">
            <v>3999998492.1199999</v>
          </cell>
          <cell r="I63">
            <v>193123.38</v>
          </cell>
          <cell r="J63">
            <v>-31303.17</v>
          </cell>
          <cell r="K63">
            <v>-7</v>
          </cell>
          <cell r="L63">
            <v>8422137.7200000007</v>
          </cell>
          <cell r="M63">
            <v>0</v>
          </cell>
          <cell r="N63">
            <v>-4192942.26</v>
          </cell>
          <cell r="O63">
            <v>-10111262.779999999</v>
          </cell>
          <cell r="P63">
            <v>0</v>
          </cell>
          <cell r="Q63">
            <v>-2107833.0099999998</v>
          </cell>
          <cell r="R63">
            <v>-1045455.9</v>
          </cell>
          <cell r="S63">
            <v>0</v>
          </cell>
          <cell r="T63">
            <v>-6971604.8499999996</v>
          </cell>
          <cell r="U63">
            <v>2296428.23</v>
          </cell>
          <cell r="V63">
            <v>-200</v>
          </cell>
          <cell r="W63">
            <v>0</v>
          </cell>
          <cell r="X63">
            <v>617205.46</v>
          </cell>
          <cell r="Y63">
            <v>-498432.83</v>
          </cell>
          <cell r="Z63">
            <v>-3086480.08</v>
          </cell>
          <cell r="AA63">
            <v>-2364628.2799999998</v>
          </cell>
          <cell r="AB63">
            <v>-5930062.6699999999</v>
          </cell>
          <cell r="AC63">
            <v>0</v>
          </cell>
          <cell r="AD63">
            <v>-130728.96000000001</v>
          </cell>
          <cell r="AE63">
            <v>-7996985.1900000004</v>
          </cell>
          <cell r="AF63">
            <v>-6077368.5300000003</v>
          </cell>
          <cell r="AG63">
            <v>-20238584.940000001</v>
          </cell>
          <cell r="AH63">
            <v>-24374137.059999999</v>
          </cell>
          <cell r="AI63">
            <v>0</v>
          </cell>
          <cell r="AJ63">
            <v>-66884375.229999997</v>
          </cell>
          <cell r="AK63">
            <v>-67321506.150000006</v>
          </cell>
          <cell r="AL63">
            <v>-2967238.51</v>
          </cell>
          <cell r="AM63">
            <v>-2821721.68</v>
          </cell>
          <cell r="AN63">
            <v>0</v>
          </cell>
          <cell r="AO63">
            <v>160000</v>
          </cell>
          <cell r="AP63">
            <v>-50050962.990000002</v>
          </cell>
          <cell r="AQ63">
            <v>-8683649.4399999995</v>
          </cell>
          <cell r="AR63">
            <v>243759.69</v>
          </cell>
          <cell r="AS63">
            <v>322862.86</v>
          </cell>
          <cell r="AT63">
            <v>0</v>
          </cell>
          <cell r="AU63">
            <v>0.01</v>
          </cell>
          <cell r="AW63">
            <v>538882356.32000005</v>
          </cell>
          <cell r="AX63">
            <v>-87292.51</v>
          </cell>
          <cell r="AY63">
            <v>6291883.6200000001</v>
          </cell>
          <cell r="AZ63">
            <v>-23248267.48</v>
          </cell>
          <cell r="BA63">
            <v>-404803.75</v>
          </cell>
          <cell r="BB63">
            <v>-37068.699999999997</v>
          </cell>
          <cell r="BC63">
            <v>0</v>
          </cell>
          <cell r="BD63">
            <v>-9393460.5299999993</v>
          </cell>
          <cell r="BE63">
            <v>8492729.1199999992</v>
          </cell>
          <cell r="BG63">
            <v>0</v>
          </cell>
          <cell r="BI63">
            <v>-39419.199999999997</v>
          </cell>
          <cell r="BJ63">
            <v>3691418.29</v>
          </cell>
          <cell r="BK63">
            <v>0</v>
          </cell>
          <cell r="BL63">
            <v>0</v>
          </cell>
          <cell r="BM63">
            <v>-3762809.84</v>
          </cell>
          <cell r="BN63">
            <v>-269931199.65000004</v>
          </cell>
          <cell r="BO63">
            <v>221652.61</v>
          </cell>
          <cell r="BP63">
            <v>427.92</v>
          </cell>
          <cell r="BQ63">
            <v>13974314.729999999</v>
          </cell>
          <cell r="BR63">
            <v>-149938589.93000001</v>
          </cell>
          <cell r="BV63">
            <v>-251121442.03</v>
          </cell>
          <cell r="BW63">
            <v>-329476086.19000006</v>
          </cell>
          <cell r="BY63">
            <v>0</v>
          </cell>
          <cell r="BZ63">
            <v>0</v>
          </cell>
          <cell r="CA63">
            <v>-128146731.90000001</v>
          </cell>
          <cell r="CB63">
            <v>-6971604.8499999996</v>
          </cell>
          <cell r="CC63">
            <v>-4192942.26</v>
          </cell>
          <cell r="CF63">
            <v>-128146731.90000001</v>
          </cell>
          <cell r="CG63">
            <v>-78095768.910000011</v>
          </cell>
          <cell r="CH63">
            <v>-6971604.8499999996</v>
          </cell>
          <cell r="CI63">
            <v>-4192942.26</v>
          </cell>
          <cell r="CJ63">
            <v>-99856323.780000016</v>
          </cell>
          <cell r="CK63">
            <v>-1196581.69</v>
          </cell>
          <cell r="CL63">
            <v>-148742008.24000001</v>
          </cell>
        </row>
        <row r="64">
          <cell r="B64" t="str">
            <v>BWA02</v>
          </cell>
          <cell r="C64">
            <v>0</v>
          </cell>
          <cell r="D64">
            <v>0</v>
          </cell>
          <cell r="E64">
            <v>-2529180.63</v>
          </cell>
          <cell r="F64">
            <v>-76867</v>
          </cell>
          <cell r="G64">
            <v>50290.02</v>
          </cell>
          <cell r="H64">
            <v>-17464.310000000001</v>
          </cell>
          <cell r="I64">
            <v>-189414.27</v>
          </cell>
          <cell r="J64">
            <v>-4545</v>
          </cell>
          <cell r="K64">
            <v>-17464</v>
          </cell>
          <cell r="L64">
            <v>-28008063.600000001</v>
          </cell>
          <cell r="M64">
            <v>0.05</v>
          </cell>
          <cell r="N64">
            <v>0</v>
          </cell>
          <cell r="O64">
            <v>-1487406</v>
          </cell>
          <cell r="P64">
            <v>-3378578.82</v>
          </cell>
          <cell r="Q64">
            <v>-1.08</v>
          </cell>
          <cell r="R64">
            <v>-525540</v>
          </cell>
          <cell r="S64">
            <v>0</v>
          </cell>
          <cell r="T64">
            <v>-6333458.1600000001</v>
          </cell>
          <cell r="U64">
            <v>0</v>
          </cell>
          <cell r="V64">
            <v>-2328656</v>
          </cell>
          <cell r="W64">
            <v>-2513101.96</v>
          </cell>
          <cell r="X64">
            <v>382983.55</v>
          </cell>
          <cell r="Y64">
            <v>-305888.76</v>
          </cell>
          <cell r="Z64">
            <v>0</v>
          </cell>
          <cell r="AA64">
            <v>-5924172.8200000003</v>
          </cell>
          <cell r="AB64">
            <v>0</v>
          </cell>
          <cell r="AC64">
            <v>-30343715.170000002</v>
          </cell>
          <cell r="AD64">
            <v>-3320280</v>
          </cell>
          <cell r="AE64">
            <v>0</v>
          </cell>
          <cell r="AF64">
            <v>0</v>
          </cell>
          <cell r="AG64">
            <v>-14417000.09</v>
          </cell>
          <cell r="AH64">
            <v>0</v>
          </cell>
          <cell r="AI64">
            <v>-27258903.149999999</v>
          </cell>
          <cell r="AJ64">
            <v>-43940310.640000001</v>
          </cell>
          <cell r="AK64">
            <v>-67321506.150000006</v>
          </cell>
          <cell r="AL64">
            <v>-5028678.8899999997</v>
          </cell>
          <cell r="AM64">
            <v>-5794038.3499999996</v>
          </cell>
          <cell r="AN64">
            <v>0</v>
          </cell>
          <cell r="AO64">
            <v>-39361131.299999997</v>
          </cell>
          <cell r="AP64">
            <v>4867.88</v>
          </cell>
          <cell r="AQ64">
            <v>-1170098.94</v>
          </cell>
          <cell r="AR64">
            <v>-45971303.380000003</v>
          </cell>
          <cell r="AS64">
            <v>2459.0300000000002</v>
          </cell>
          <cell r="AT64">
            <v>-138.80000000000001</v>
          </cell>
          <cell r="AU64">
            <v>0</v>
          </cell>
          <cell r="AV64">
            <v>-17923204.170000002</v>
          </cell>
          <cell r="AW64">
            <v>4669.78</v>
          </cell>
          <cell r="AX64">
            <v>-5707923</v>
          </cell>
          <cell r="AY64">
            <v>-9839754</v>
          </cell>
          <cell r="AZ64">
            <v>0</v>
          </cell>
          <cell r="BA64">
            <v>-1816578.27</v>
          </cell>
          <cell r="BB64">
            <v>0</v>
          </cell>
          <cell r="BC64">
            <v>-56122905.75</v>
          </cell>
          <cell r="BD64">
            <v>-3676994.43</v>
          </cell>
          <cell r="BE64">
            <v>-22177</v>
          </cell>
          <cell r="BF64">
            <v>-547.05999999999995</v>
          </cell>
          <cell r="BG64">
            <v>-5062148.8</v>
          </cell>
          <cell r="BH64">
            <v>-3497837.47</v>
          </cell>
          <cell r="BI64">
            <v>5006300.8600000003</v>
          </cell>
          <cell r="BJ64">
            <v>4702964.3899999997</v>
          </cell>
          <cell r="BK64">
            <v>50</v>
          </cell>
          <cell r="BL64">
            <v>3281490.13</v>
          </cell>
          <cell r="BM64">
            <v>15800.01</v>
          </cell>
          <cell r="BN64">
            <v>-112507823.57999998</v>
          </cell>
          <cell r="BO64">
            <v>224558.61</v>
          </cell>
          <cell r="BP64">
            <v>511427.92</v>
          </cell>
          <cell r="BQ64">
            <v>-545579942.55999994</v>
          </cell>
          <cell r="BR64">
            <v>0</v>
          </cell>
          <cell r="BT64">
            <v>-53933.09</v>
          </cell>
          <cell r="BU64">
            <v>65498</v>
          </cell>
          <cell r="BV64">
            <v>-58389821.049999997</v>
          </cell>
          <cell r="BW64">
            <v>-92719285.860000014</v>
          </cell>
          <cell r="BY64">
            <v>0</v>
          </cell>
          <cell r="BZ64">
            <v>-162458833</v>
          </cell>
          <cell r="CA64">
            <v>0</v>
          </cell>
          <cell r="CB64">
            <v>0</v>
          </cell>
          <cell r="CC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</row>
        <row r="65">
          <cell r="B65" t="str">
            <v>BWA03</v>
          </cell>
          <cell r="C65">
            <v>-13342652.73</v>
          </cell>
          <cell r="E65">
            <v>-1361352.95</v>
          </cell>
          <cell r="F65">
            <v>30103373.579999998</v>
          </cell>
          <cell r="G65">
            <v>-96330.71</v>
          </cell>
          <cell r="H65">
            <v>-17464.310000000001</v>
          </cell>
          <cell r="I65">
            <v>-189310.16</v>
          </cell>
          <cell r="J65">
            <v>-27775112</v>
          </cell>
          <cell r="K65">
            <v>26510174.719999999</v>
          </cell>
          <cell r="L65">
            <v>-1732156.23</v>
          </cell>
          <cell r="M65">
            <v>-653539.19999999995</v>
          </cell>
          <cell r="N65">
            <v>-14780438.130000001</v>
          </cell>
          <cell r="O65">
            <v>0</v>
          </cell>
          <cell r="P65">
            <v>-16153833.42</v>
          </cell>
          <cell r="Q65">
            <v>-46125837.549999997</v>
          </cell>
          <cell r="R65">
            <v>-510314.15</v>
          </cell>
          <cell r="S65">
            <v>-1685067.11</v>
          </cell>
          <cell r="T65">
            <v>-38096429.18</v>
          </cell>
          <cell r="U65">
            <v>-540040.43999999994</v>
          </cell>
          <cell r="V65">
            <v>0</v>
          </cell>
          <cell r="W65">
            <v>-10846495.09</v>
          </cell>
          <cell r="X65">
            <v>51674722.049999997</v>
          </cell>
          <cell r="Y65">
            <v>-672131.05</v>
          </cell>
          <cell r="Z65">
            <v>-5473017.6299999999</v>
          </cell>
          <cell r="AA65">
            <v>-28993740.239999998</v>
          </cell>
          <cell r="AB65">
            <v>-17708408.710000001</v>
          </cell>
          <cell r="AC65">
            <v>-69053919.579999998</v>
          </cell>
          <cell r="AD65">
            <v>-8227689.75</v>
          </cell>
          <cell r="AE65">
            <v>-25582939.84</v>
          </cell>
          <cell r="AF65">
            <v>-17406571.109999999</v>
          </cell>
          <cell r="AG65">
            <v>-35533830.409999996</v>
          </cell>
          <cell r="AH65">
            <v>-62844790.759999998</v>
          </cell>
          <cell r="AI65">
            <v>-55580662.68</v>
          </cell>
          <cell r="AJ65">
            <v>-147355596.09</v>
          </cell>
          <cell r="AK65">
            <v>-19856253.75</v>
          </cell>
          <cell r="AL65">
            <v>-9696182.2899999991</v>
          </cell>
          <cell r="AM65">
            <v>-14848950.890000001</v>
          </cell>
          <cell r="AN65">
            <v>-6020141.0099999998</v>
          </cell>
          <cell r="AO65">
            <v>0</v>
          </cell>
          <cell r="AP65">
            <v>-64129.2</v>
          </cell>
          <cell r="AQ65">
            <v>0</v>
          </cell>
          <cell r="AR65">
            <v>21364.23</v>
          </cell>
          <cell r="AS65">
            <v>-55805.32</v>
          </cell>
          <cell r="AT65">
            <v>0</v>
          </cell>
          <cell r="AU65">
            <v>-53726.06</v>
          </cell>
          <cell r="AV65">
            <v>-11707769.57</v>
          </cell>
          <cell r="AW65">
            <v>1144673.1499999999</v>
          </cell>
          <cell r="AX65">
            <v>-5312382.9800000004</v>
          </cell>
          <cell r="AY65">
            <v>-20917397.579999998</v>
          </cell>
          <cell r="AZ65">
            <v>0</v>
          </cell>
          <cell r="BA65">
            <v>-1966701.03</v>
          </cell>
          <cell r="BB65">
            <v>-7455538.2199999997</v>
          </cell>
          <cell r="BC65">
            <v>0</v>
          </cell>
          <cell r="BD65">
            <v>-910272.87</v>
          </cell>
          <cell r="BE65">
            <v>-8725288.5800000001</v>
          </cell>
          <cell r="BF65">
            <v>-63.25</v>
          </cell>
          <cell r="BG65">
            <v>-224184.46</v>
          </cell>
          <cell r="BH65">
            <v>-7404448.1399999997</v>
          </cell>
          <cell r="BI65">
            <v>-12363.1</v>
          </cell>
          <cell r="BJ65">
            <v>-1903.99</v>
          </cell>
          <cell r="BK65">
            <v>-3735.79</v>
          </cell>
          <cell r="BL65">
            <v>-3667677.6</v>
          </cell>
          <cell r="BM65">
            <v>20086765.609999999</v>
          </cell>
          <cell r="BN65">
            <v>20</v>
          </cell>
          <cell r="BO65">
            <v>37172.839999999997</v>
          </cell>
          <cell r="BP65">
            <v>0</v>
          </cell>
          <cell r="BQ65">
            <v>-266643292.83000001</v>
          </cell>
          <cell r="BR65">
            <v>-348381579.49000001</v>
          </cell>
          <cell r="BT65">
            <v>3692.65</v>
          </cell>
          <cell r="BU65">
            <v>65498</v>
          </cell>
          <cell r="BV65">
            <v>-184686642.21000001</v>
          </cell>
          <cell r="BW65">
            <v>-212966188.25000003</v>
          </cell>
          <cell r="BY65">
            <v>0</v>
          </cell>
          <cell r="BZ65">
            <v>-380883687.64999998</v>
          </cell>
          <cell r="CA65">
            <v>-278462100.18999994</v>
          </cell>
          <cell r="CB65">
            <v>-39781496.289999999</v>
          </cell>
          <cell r="CC65">
            <v>-15433977.33</v>
          </cell>
          <cell r="CF65">
            <v>-278462100.18999994</v>
          </cell>
          <cell r="CG65">
            <v>-278462100.18999994</v>
          </cell>
          <cell r="CH65">
            <v>-39781496.289999999</v>
          </cell>
          <cell r="CI65">
            <v>-15433977.33</v>
          </cell>
          <cell r="CJ65">
            <v>-348381579.49000001</v>
          </cell>
          <cell r="CK65">
            <v>-14704005.68</v>
          </cell>
          <cell r="CL65">
            <v>-333677573.81</v>
          </cell>
        </row>
        <row r="66">
          <cell r="B66" t="str">
            <v>BWA04</v>
          </cell>
          <cell r="C66">
            <v>9732828.8499999996</v>
          </cell>
          <cell r="E66">
            <v>-2194367.0299999998</v>
          </cell>
          <cell r="F66">
            <v>-587935.32999999996</v>
          </cell>
          <cell r="G66">
            <v>49790.02</v>
          </cell>
          <cell r="H66">
            <v>-17464.310000000001</v>
          </cell>
          <cell r="I66">
            <v>209769.89</v>
          </cell>
          <cell r="J66">
            <v>-27618.9</v>
          </cell>
          <cell r="K66">
            <v>-7</v>
          </cell>
          <cell r="L66">
            <v>954664.26</v>
          </cell>
          <cell r="M66">
            <v>0</v>
          </cell>
          <cell r="N66">
            <v>-753724.94</v>
          </cell>
          <cell r="O66">
            <v>0</v>
          </cell>
          <cell r="P66">
            <v>-3493073.3</v>
          </cell>
          <cell r="Q66">
            <v>0</v>
          </cell>
          <cell r="R66">
            <v>180631.35</v>
          </cell>
          <cell r="S66">
            <v>-6995510.1299999999</v>
          </cell>
          <cell r="T66">
            <v>-2171942.42</v>
          </cell>
          <cell r="U66">
            <v>0</v>
          </cell>
          <cell r="V66">
            <v>0</v>
          </cell>
          <cell r="W66">
            <v>-518248.89</v>
          </cell>
          <cell r="X66">
            <v>0.05</v>
          </cell>
          <cell r="Y66">
            <v>0</v>
          </cell>
          <cell r="Z66">
            <v>0</v>
          </cell>
          <cell r="AA66">
            <v>-8567.67</v>
          </cell>
          <cell r="AB66">
            <v>0</v>
          </cell>
          <cell r="AC66">
            <v>-31659662.859999999</v>
          </cell>
          <cell r="AD66">
            <v>0</v>
          </cell>
          <cell r="AE66">
            <v>-562554.19999999995</v>
          </cell>
          <cell r="AF66">
            <v>0</v>
          </cell>
          <cell r="AG66">
            <v>-7017430.9699999997</v>
          </cell>
          <cell r="AH66">
            <v>-4898578</v>
          </cell>
          <cell r="AI66">
            <v>-24929100.469999999</v>
          </cell>
          <cell r="AJ66">
            <v>-47671096.210000001</v>
          </cell>
          <cell r="AK66">
            <v>38151198.079999998</v>
          </cell>
          <cell r="AL66">
            <v>-5030203</v>
          </cell>
          <cell r="AM66">
            <v>-3065.47</v>
          </cell>
          <cell r="AN66">
            <v>-6557103.4900000002</v>
          </cell>
          <cell r="AO66">
            <v>-534080.18999999994</v>
          </cell>
          <cell r="AP66">
            <v>-14203.71</v>
          </cell>
          <cell r="AQ66">
            <v>592462.1</v>
          </cell>
          <cell r="AR66">
            <v>-127418.95</v>
          </cell>
          <cell r="AS66">
            <v>77034.67</v>
          </cell>
          <cell r="AT66">
            <v>-770373.06</v>
          </cell>
          <cell r="AU66">
            <v>-154160.45000000001</v>
          </cell>
          <cell r="AV66">
            <v>-2445883.7799999998</v>
          </cell>
          <cell r="AW66">
            <v>-4792772.37</v>
          </cell>
          <cell r="AX66">
            <v>0</v>
          </cell>
          <cell r="AY66">
            <v>-1021497.98</v>
          </cell>
          <cell r="AZ66">
            <v>-164827.94</v>
          </cell>
          <cell r="BA66">
            <v>881984753.96000004</v>
          </cell>
          <cell r="BB66">
            <v>0</v>
          </cell>
          <cell r="BC66">
            <v>-9491960</v>
          </cell>
          <cell r="BD66">
            <v>-10000</v>
          </cell>
          <cell r="BE66">
            <v>-4428447.4400000004</v>
          </cell>
          <cell r="BF66">
            <v>-14700000</v>
          </cell>
          <cell r="BG66">
            <v>-44969877.560000002</v>
          </cell>
          <cell r="BH66">
            <v>-38095366.689999998</v>
          </cell>
          <cell r="BI66">
            <v>-39419.199999999997</v>
          </cell>
          <cell r="BJ66">
            <v>0</v>
          </cell>
          <cell r="BK66">
            <v>-1114944.1000000001</v>
          </cell>
          <cell r="BL66">
            <v>-3541.47</v>
          </cell>
          <cell r="BM66">
            <v>-9004254.2599999998</v>
          </cell>
          <cell r="BN66">
            <v>-250204739.49000001</v>
          </cell>
          <cell r="BO66">
            <v>204.49</v>
          </cell>
          <cell r="BP66">
            <v>337735.82</v>
          </cell>
          <cell r="BQ66">
            <v>-10888448.289999999</v>
          </cell>
          <cell r="BR66">
            <v>-8315895.6799999997</v>
          </cell>
          <cell r="BV66">
            <v>-145891063.85999998</v>
          </cell>
          <cell r="BW66">
            <v>-201800570.50999999</v>
          </cell>
          <cell r="BY66">
            <v>-1176357.0900000001</v>
          </cell>
          <cell r="BZ66">
            <v>-263448049.12</v>
          </cell>
          <cell r="CA66">
            <v>-12490196.310000001</v>
          </cell>
          <cell r="CB66">
            <v>-2171942.42</v>
          </cell>
          <cell r="CC66">
            <v>-753724.94</v>
          </cell>
          <cell r="CF66">
            <v>-12490196.310000001</v>
          </cell>
          <cell r="CG66">
            <v>-12490196.310000001</v>
          </cell>
          <cell r="CH66">
            <v>-2171942.42</v>
          </cell>
          <cell r="CI66">
            <v>-753724.94</v>
          </cell>
          <cell r="CJ66">
            <v>-8315895.6799999997</v>
          </cell>
          <cell r="CK66">
            <v>7538461.8200000003</v>
          </cell>
          <cell r="CL66">
            <v>-15854357.5</v>
          </cell>
        </row>
        <row r="67">
          <cell r="B67" t="str">
            <v>BWA05</v>
          </cell>
          <cell r="C67">
            <v>0</v>
          </cell>
          <cell r="E67">
            <v>-351485.85</v>
          </cell>
          <cell r="F67">
            <v>-1295098.6000000001</v>
          </cell>
          <cell r="G67">
            <v>3999998492.1199999</v>
          </cell>
          <cell r="H67">
            <v>-17464.310000000001</v>
          </cell>
          <cell r="I67">
            <v>-156833.28</v>
          </cell>
          <cell r="J67">
            <v>-7</v>
          </cell>
          <cell r="K67">
            <v>-19328345.280000001</v>
          </cell>
          <cell r="L67">
            <v>0</v>
          </cell>
          <cell r="M67">
            <v>1890985.73</v>
          </cell>
          <cell r="N67">
            <v>9388941.5299999993</v>
          </cell>
          <cell r="O67">
            <v>0</v>
          </cell>
          <cell r="P67">
            <v>-17480840.539999999</v>
          </cell>
          <cell r="Q67">
            <v>-11333369.83</v>
          </cell>
          <cell r="R67">
            <v>541832.14</v>
          </cell>
          <cell r="S67">
            <v>-18777883.010000002</v>
          </cell>
          <cell r="T67">
            <v>-1716362.19</v>
          </cell>
          <cell r="U67">
            <v>59551.48</v>
          </cell>
          <cell r="V67">
            <v>0</v>
          </cell>
          <cell r="W67">
            <v>-41574398.329999998</v>
          </cell>
          <cell r="X67">
            <v>99041141.569999993</v>
          </cell>
          <cell r="Y67">
            <v>10000</v>
          </cell>
          <cell r="Z67">
            <v>-36716.58</v>
          </cell>
          <cell r="AA67">
            <v>0</v>
          </cell>
          <cell r="AB67">
            <v>0</v>
          </cell>
          <cell r="AC67">
            <v>-10965706.359999999</v>
          </cell>
          <cell r="AD67">
            <v>-31156786.190000001</v>
          </cell>
          <cell r="AE67">
            <v>-35919431.579999998</v>
          </cell>
          <cell r="AF67">
            <v>-23910437.859999999</v>
          </cell>
          <cell r="AG67">
            <v>-34888522.159999996</v>
          </cell>
          <cell r="AH67">
            <v>-20063631.039999999</v>
          </cell>
          <cell r="AI67">
            <v>-45797346.289999999</v>
          </cell>
          <cell r="AJ67">
            <v>-97093472.069999993</v>
          </cell>
          <cell r="AK67">
            <v>25493</v>
          </cell>
          <cell r="AL67">
            <v>-984103.05</v>
          </cell>
          <cell r="AM67">
            <v>116478.47</v>
          </cell>
          <cell r="AN67">
            <v>-22159779.07</v>
          </cell>
          <cell r="AO67">
            <v>-19995260.07</v>
          </cell>
          <cell r="AP67">
            <v>-160810.54</v>
          </cell>
          <cell r="AQ67">
            <v>-8531538.9800000004</v>
          </cell>
          <cell r="AR67">
            <v>7271.79</v>
          </cell>
          <cell r="AS67">
            <v>-11382492.939999999</v>
          </cell>
          <cell r="AT67">
            <v>3660.4</v>
          </cell>
          <cell r="AU67">
            <v>2459.0300000000002</v>
          </cell>
          <cell r="AV67">
            <v>0</v>
          </cell>
          <cell r="AW67">
            <v>0</v>
          </cell>
          <cell r="AX67">
            <v>-15170934.25</v>
          </cell>
          <cell r="AY67">
            <v>48631.33</v>
          </cell>
          <cell r="AZ67">
            <v>-423540.6</v>
          </cell>
          <cell r="BA67">
            <v>17250.849999999999</v>
          </cell>
          <cell r="BB67">
            <v>2500</v>
          </cell>
          <cell r="BC67">
            <v>-9491960</v>
          </cell>
          <cell r="BD67">
            <v>-9781080.5700000003</v>
          </cell>
          <cell r="BE67">
            <v>-3471028.64</v>
          </cell>
          <cell r="BF67">
            <v>-73015.350000000006</v>
          </cell>
          <cell r="BG67">
            <v>0</v>
          </cell>
          <cell r="BH67">
            <v>-1792556.46</v>
          </cell>
          <cell r="BI67">
            <v>-7403.65</v>
          </cell>
          <cell r="BJ67">
            <v>0</v>
          </cell>
          <cell r="BK67">
            <v>-39419.199999999997</v>
          </cell>
          <cell r="BL67">
            <v>-21067.29</v>
          </cell>
          <cell r="BM67">
            <v>-15516857</v>
          </cell>
          <cell r="BN67">
            <v>-25793128.530000001</v>
          </cell>
          <cell r="BO67">
            <v>50</v>
          </cell>
          <cell r="BQ67">
            <v>10250.01</v>
          </cell>
          <cell r="BR67">
            <v>0</v>
          </cell>
          <cell r="BV67">
            <v>-535623751.82000005</v>
          </cell>
          <cell r="BW67">
            <v>-511027758.80000001</v>
          </cell>
          <cell r="BY67">
            <v>0</v>
          </cell>
          <cell r="BZ67">
            <v>-448570186.41000003</v>
          </cell>
          <cell r="CA67">
            <v>0</v>
          </cell>
          <cell r="CB67">
            <v>0</v>
          </cell>
          <cell r="CC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</row>
        <row r="68">
          <cell r="B68" t="str">
            <v>BWA08</v>
          </cell>
          <cell r="C68">
            <v>-5672293.3499999996</v>
          </cell>
          <cell r="E68">
            <v>150085.85</v>
          </cell>
          <cell r="F68">
            <v>-16652655.84</v>
          </cell>
          <cell r="G68">
            <v>-1956.98</v>
          </cell>
          <cell r="H68">
            <v>-17464.310000000001</v>
          </cell>
          <cell r="I68">
            <v>-189414.27</v>
          </cell>
          <cell r="J68">
            <v>-10968</v>
          </cell>
          <cell r="K68">
            <v>-7</v>
          </cell>
          <cell r="L68">
            <v>0</v>
          </cell>
          <cell r="M68">
            <v>-53243.26</v>
          </cell>
          <cell r="N68">
            <v>-1416153.6</v>
          </cell>
          <cell r="O68">
            <v>0</v>
          </cell>
          <cell r="P68">
            <v>-2483213.39</v>
          </cell>
          <cell r="Q68">
            <v>0</v>
          </cell>
          <cell r="R68">
            <v>-123.75</v>
          </cell>
          <cell r="S68">
            <v>-1036983.62</v>
          </cell>
          <cell r="T68">
            <v>-3284882.25</v>
          </cell>
          <cell r="U68">
            <v>-8842367.9700000007</v>
          </cell>
          <cell r="V68">
            <v>0</v>
          </cell>
          <cell r="W68">
            <v>-292446.53000000003</v>
          </cell>
          <cell r="X68">
            <v>-17762816.109999999</v>
          </cell>
          <cell r="Y68">
            <v>-257776.49</v>
          </cell>
          <cell r="Z68">
            <v>-394475234.64999998</v>
          </cell>
          <cell r="AA68">
            <v>-107757.93</v>
          </cell>
          <cell r="AB68">
            <v>-10555.8</v>
          </cell>
          <cell r="AC68">
            <v>0</v>
          </cell>
          <cell r="AD68">
            <v>56864.9</v>
          </cell>
          <cell r="AE68">
            <v>-2366056.3199999998</v>
          </cell>
          <cell r="AF68">
            <v>-291652.51</v>
          </cell>
          <cell r="AG68">
            <v>-19072725.710000001</v>
          </cell>
          <cell r="AH68">
            <v>-24117536.829999998</v>
          </cell>
          <cell r="AI68">
            <v>-146882.29999999999</v>
          </cell>
          <cell r="AJ68">
            <v>-17639528.739999998</v>
          </cell>
          <cell r="AK68">
            <v>-17838793.300000001</v>
          </cell>
          <cell r="AL68">
            <v>0</v>
          </cell>
          <cell r="AM68">
            <v>69318.509999999995</v>
          </cell>
          <cell r="AN68">
            <v>0</v>
          </cell>
          <cell r="AO68">
            <v>-143846.71</v>
          </cell>
          <cell r="AP68">
            <v>-1167282.24</v>
          </cell>
          <cell r="AQ68">
            <v>0</v>
          </cell>
          <cell r="AR68">
            <v>-1046808.12</v>
          </cell>
          <cell r="AS68">
            <v>-30009.29</v>
          </cell>
          <cell r="AT68">
            <v>0</v>
          </cell>
          <cell r="AU68">
            <v>-9965994.7799999993</v>
          </cell>
          <cell r="AV68">
            <v>-11597178</v>
          </cell>
          <cell r="AW68">
            <v>-6079411.9400000004</v>
          </cell>
          <cell r="AX68">
            <v>-6330550.7800000003</v>
          </cell>
          <cell r="AY68">
            <v>-2757336.79</v>
          </cell>
          <cell r="AZ68">
            <v>-911697.87</v>
          </cell>
          <cell r="BA68">
            <v>-36015284.049999997</v>
          </cell>
          <cell r="BB68">
            <v>-6222088</v>
          </cell>
          <cell r="BC68">
            <v>-224184.46</v>
          </cell>
          <cell r="BD68">
            <v>-270603.83</v>
          </cell>
          <cell r="BE68">
            <v>-356230.5</v>
          </cell>
          <cell r="BF68">
            <v>100</v>
          </cell>
          <cell r="BI68">
            <v>-10369.049999999999</v>
          </cell>
          <cell r="BJ68">
            <v>-730426.14</v>
          </cell>
          <cell r="BK68">
            <v>-6412361.7300000004</v>
          </cell>
          <cell r="BL68">
            <v>237585.27</v>
          </cell>
          <cell r="BM68">
            <v>5411322.6900000004</v>
          </cell>
          <cell r="BN68">
            <v>-14648352.210000001</v>
          </cell>
          <cell r="BO68">
            <v>5552961.96</v>
          </cell>
          <cell r="BP68">
            <v>2096614.02</v>
          </cell>
          <cell r="BQ68">
            <v>14691272.539999999</v>
          </cell>
          <cell r="BR68">
            <v>-544005652.15999997</v>
          </cell>
          <cell r="BS68">
            <v>0</v>
          </cell>
          <cell r="BV68">
            <v>-69624.97</v>
          </cell>
          <cell r="BW68">
            <v>-232470</v>
          </cell>
          <cell r="BY68">
            <v>5605.82</v>
          </cell>
          <cell r="BZ68">
            <v>-32536296.109999999</v>
          </cell>
          <cell r="CA68">
            <v>-441626465.28999996</v>
          </cell>
          <cell r="CB68">
            <v>-4321865.87</v>
          </cell>
          <cell r="CC68">
            <v>-1469396.86</v>
          </cell>
          <cell r="CF68">
            <v>-441626465.28999996</v>
          </cell>
          <cell r="CG68">
            <v>-440459183.04999995</v>
          </cell>
          <cell r="CH68">
            <v>-4321865.87</v>
          </cell>
          <cell r="CI68">
            <v>-1469396.86</v>
          </cell>
          <cell r="CJ68">
            <v>-469163451.40000004</v>
          </cell>
          <cell r="CK68">
            <v>-32330272.390000001</v>
          </cell>
          <cell r="CL68">
            <v>-511675372.76999998</v>
          </cell>
        </row>
        <row r="69">
          <cell r="B69" t="str">
            <v>BWA10</v>
          </cell>
          <cell r="C69">
            <v>-21380670.690000001</v>
          </cell>
          <cell r="E69">
            <v>-4594612.55</v>
          </cell>
          <cell r="F69">
            <v>-17657709.170000002</v>
          </cell>
          <cell r="G69">
            <v>0</v>
          </cell>
          <cell r="H69">
            <v>-17464.310000000001</v>
          </cell>
          <cell r="I69">
            <v>-156833.28</v>
          </cell>
          <cell r="J69">
            <v>-133275.63</v>
          </cell>
          <cell r="K69">
            <v>977821437</v>
          </cell>
          <cell r="L69">
            <v>-7</v>
          </cell>
          <cell r="M69">
            <v>0</v>
          </cell>
          <cell r="N69">
            <v>-5197203.68</v>
          </cell>
          <cell r="O69">
            <v>-22.5</v>
          </cell>
          <cell r="P69">
            <v>-4268155.72</v>
          </cell>
          <cell r="Q69">
            <v>0</v>
          </cell>
          <cell r="R69">
            <v>-393430.05</v>
          </cell>
          <cell r="S69">
            <v>-611022.65</v>
          </cell>
          <cell r="T69">
            <v>-9405292.7699999996</v>
          </cell>
          <cell r="U69">
            <v>-90829.95</v>
          </cell>
          <cell r="V69">
            <v>-241835.76</v>
          </cell>
          <cell r="W69">
            <v>-321545</v>
          </cell>
          <cell r="X69">
            <v>-672131.05</v>
          </cell>
          <cell r="Y69">
            <v>-151859.69</v>
          </cell>
          <cell r="Z69">
            <v>69.03</v>
          </cell>
          <cell r="AA69">
            <v>-4614193.45</v>
          </cell>
          <cell r="AB69">
            <v>-4434083.95</v>
          </cell>
          <cell r="AC69">
            <v>-121813299.52</v>
          </cell>
          <cell r="AD69">
            <v>-1787460.92</v>
          </cell>
          <cell r="AE69">
            <v>-31041241.370000001</v>
          </cell>
          <cell r="AF69">
            <v>-3621582.27</v>
          </cell>
          <cell r="AG69">
            <v>-17431322.609999999</v>
          </cell>
          <cell r="AH69">
            <v>-87203610.349999994</v>
          </cell>
          <cell r="AI69">
            <v>-11010599.890000001</v>
          </cell>
          <cell r="AJ69">
            <v>-47960952.07</v>
          </cell>
          <cell r="AK69">
            <v>-161068.79999999999</v>
          </cell>
          <cell r="AL69">
            <v>-1789.8</v>
          </cell>
          <cell r="AM69">
            <v>0</v>
          </cell>
          <cell r="AN69">
            <v>0</v>
          </cell>
          <cell r="AO69">
            <v>-27232.16</v>
          </cell>
          <cell r="AP69">
            <v>0</v>
          </cell>
          <cell r="AQ69">
            <v>-21875224.579999998</v>
          </cell>
          <cell r="AR69">
            <v>-56131.21</v>
          </cell>
          <cell r="AS69">
            <v>-18868043.120000001</v>
          </cell>
          <cell r="AT69">
            <v>-7123272.7000000002</v>
          </cell>
          <cell r="AU69">
            <v>-5917689.0999999996</v>
          </cell>
          <cell r="AV69">
            <v>-545977.26</v>
          </cell>
          <cell r="AW69">
            <v>-80661.39</v>
          </cell>
          <cell r="AX69">
            <v>-233134.28</v>
          </cell>
          <cell r="AY69">
            <v>-42747.5</v>
          </cell>
          <cell r="AZ69">
            <v>-174069.23</v>
          </cell>
          <cell r="BA69">
            <v>-7356794.6799999997</v>
          </cell>
          <cell r="BB69">
            <v>-100351.67</v>
          </cell>
          <cell r="BC69">
            <v>0</v>
          </cell>
          <cell r="BD69">
            <v>-9095474.0700000003</v>
          </cell>
          <cell r="BE69">
            <v>-3786409.29</v>
          </cell>
          <cell r="BF69">
            <v>-4616009.1500000004</v>
          </cell>
          <cell r="BG69">
            <v>-228070.28</v>
          </cell>
          <cell r="BH69">
            <v>-24175627</v>
          </cell>
          <cell r="BI69">
            <v>-5500.15</v>
          </cell>
          <cell r="BJ69">
            <v>0</v>
          </cell>
          <cell r="BK69">
            <v>-1074730.03</v>
          </cell>
          <cell r="BL69">
            <v>-2353161.0099999998</v>
          </cell>
          <cell r="BM69">
            <v>1030292.83</v>
          </cell>
          <cell r="BN69">
            <v>-236876138.06999999</v>
          </cell>
          <cell r="BO69">
            <v>-141235</v>
          </cell>
          <cell r="BP69">
            <v>65498</v>
          </cell>
          <cell r="BQ69">
            <v>-3430271984</v>
          </cell>
          <cell r="BR69">
            <v>-239610341.74000001</v>
          </cell>
          <cell r="BT69">
            <v>-159003525.72</v>
          </cell>
          <cell r="BU69">
            <v>289837</v>
          </cell>
          <cell r="BV69">
            <v>-911190.7</v>
          </cell>
          <cell r="BW69">
            <v>-80800</v>
          </cell>
          <cell r="BY69">
            <v>-12.27</v>
          </cell>
          <cell r="BZ69">
            <v>-304282246.7899999</v>
          </cell>
          <cell r="CA69">
            <v>-150294563.72</v>
          </cell>
          <cell r="CB69">
            <v>-9405292.7699999996</v>
          </cell>
          <cell r="CC69">
            <v>-5197203.68</v>
          </cell>
          <cell r="CF69">
            <v>-150294563.72</v>
          </cell>
          <cell r="CG69">
            <v>-150294563.72</v>
          </cell>
          <cell r="CH69">
            <v>-9405292.7699999996</v>
          </cell>
          <cell r="CI69">
            <v>-5197203.68</v>
          </cell>
          <cell r="CJ69">
            <v>-239610341.74000001</v>
          </cell>
          <cell r="CK69">
            <v>-25975283.240000002</v>
          </cell>
          <cell r="CL69">
            <v>-213635058.5</v>
          </cell>
        </row>
        <row r="70">
          <cell r="B70" t="str">
            <v>BWA11</v>
          </cell>
          <cell r="C70">
            <v>-10892928.949999999</v>
          </cell>
          <cell r="E70">
            <v>-3107630.36</v>
          </cell>
          <cell r="F70">
            <v>0</v>
          </cell>
          <cell r="G70">
            <v>-399996.75</v>
          </cell>
          <cell r="H70">
            <v>-156833.28</v>
          </cell>
          <cell r="I70">
            <v>0</v>
          </cell>
          <cell r="J70">
            <v>9676</v>
          </cell>
          <cell r="K70">
            <v>-7</v>
          </cell>
          <cell r="L70">
            <v>0</v>
          </cell>
          <cell r="M70">
            <v>-5219423.76</v>
          </cell>
          <cell r="N70">
            <v>-8294240.9000000004</v>
          </cell>
          <cell r="O70">
            <v>-2186485.23</v>
          </cell>
          <cell r="P70">
            <v>-4878141</v>
          </cell>
          <cell r="Q70">
            <v>-23200</v>
          </cell>
          <cell r="R70">
            <v>0</v>
          </cell>
          <cell r="S70">
            <v>-53823814.43</v>
          </cell>
          <cell r="T70">
            <v>-13005636.470000001</v>
          </cell>
          <cell r="U70">
            <v>-830550.07</v>
          </cell>
          <cell r="V70">
            <v>0</v>
          </cell>
          <cell r="W70">
            <v>-30410.99</v>
          </cell>
          <cell r="X70">
            <v>-11765326.539999999</v>
          </cell>
          <cell r="Y70">
            <v>0</v>
          </cell>
          <cell r="Z70">
            <v>-176975460.06</v>
          </cell>
          <cell r="AA70">
            <v>-18387479.120000001</v>
          </cell>
          <cell r="AB70">
            <v>-25053633.23</v>
          </cell>
          <cell r="AC70">
            <v>-349065404.13</v>
          </cell>
          <cell r="AD70">
            <v>-277566.58</v>
          </cell>
          <cell r="AE70">
            <v>-16719351.689999999</v>
          </cell>
          <cell r="AF70">
            <v>-882963.73</v>
          </cell>
          <cell r="AG70">
            <v>-22430692.789999999</v>
          </cell>
          <cell r="AH70">
            <v>-63467845.75</v>
          </cell>
          <cell r="AI70">
            <v>-22900684.440000001</v>
          </cell>
          <cell r="AJ70">
            <v>-74750997.760000005</v>
          </cell>
          <cell r="AK70">
            <v>-77941834.129999995</v>
          </cell>
          <cell r="AL70">
            <v>0</v>
          </cell>
          <cell r="AM70">
            <v>-9642451.6500000004</v>
          </cell>
          <cell r="AN70">
            <v>-16183508.5</v>
          </cell>
          <cell r="AO70">
            <v>-252182.24</v>
          </cell>
          <cell r="AP70">
            <v>-275697.09999999998</v>
          </cell>
          <cell r="AQ70">
            <v>0</v>
          </cell>
          <cell r="AR70">
            <v>-13247.91</v>
          </cell>
          <cell r="AS70">
            <v>0</v>
          </cell>
          <cell r="AT70">
            <v>-3930636.37</v>
          </cell>
          <cell r="AU70">
            <v>-1358556.21</v>
          </cell>
          <cell r="AV70">
            <v>-5324428.78</v>
          </cell>
          <cell r="AW70">
            <v>-35990307.920000002</v>
          </cell>
          <cell r="AX70">
            <v>-19853571.640000001</v>
          </cell>
          <cell r="AY70">
            <v>-6476149.8799999999</v>
          </cell>
          <cell r="AZ70">
            <v>-161000</v>
          </cell>
          <cell r="BA70">
            <v>-4674106.32</v>
          </cell>
          <cell r="BB70">
            <v>-6166</v>
          </cell>
          <cell r="BC70">
            <v>-1016.75</v>
          </cell>
          <cell r="BD70">
            <v>-77871.38</v>
          </cell>
          <cell r="BE70">
            <v>-17000</v>
          </cell>
          <cell r="BF70">
            <v>-4991160.4800000004</v>
          </cell>
          <cell r="BG70">
            <v>-3375547.96</v>
          </cell>
          <cell r="BH70">
            <v>-4907429.09</v>
          </cell>
          <cell r="BI70">
            <v>0</v>
          </cell>
          <cell r="BJ70">
            <v>-1776</v>
          </cell>
          <cell r="BK70">
            <v>-39419.199999999997</v>
          </cell>
          <cell r="BL70">
            <v>-645628.74</v>
          </cell>
          <cell r="BM70">
            <v>-2286685.73</v>
          </cell>
          <cell r="BN70">
            <v>-113403793.79000001</v>
          </cell>
          <cell r="BO70">
            <v>-516102.54</v>
          </cell>
          <cell r="BQ70">
            <v>6971790.8700000001</v>
          </cell>
          <cell r="BR70">
            <v>-434072233.04000008</v>
          </cell>
          <cell r="BT70">
            <v>36056.99</v>
          </cell>
          <cell r="BV70">
            <v>-0.06</v>
          </cell>
          <cell r="BW70">
            <v>-1932610248.0599999</v>
          </cell>
          <cell r="BY70">
            <v>0.64</v>
          </cell>
          <cell r="BZ70">
            <v>-220281170.06</v>
          </cell>
          <cell r="CA70">
            <v>-334388523.94</v>
          </cell>
          <cell r="CB70">
            <v>-66829450.899999999</v>
          </cell>
          <cell r="CC70">
            <v>-13513664.66</v>
          </cell>
          <cell r="CF70">
            <v>-334388523.94</v>
          </cell>
          <cell r="CG70">
            <v>-334112826.83999997</v>
          </cell>
          <cell r="CH70">
            <v>-66829450.899999999</v>
          </cell>
          <cell r="CI70">
            <v>-13513664.66</v>
          </cell>
          <cell r="CJ70">
            <v>-432437979.73000008</v>
          </cell>
          <cell r="CK70">
            <v>-15359115.52</v>
          </cell>
          <cell r="CL70">
            <v>-418713117.5200001</v>
          </cell>
        </row>
        <row r="71">
          <cell r="B71" t="str">
            <v>BWA12</v>
          </cell>
          <cell r="C71">
            <v>-5570456.3700000001</v>
          </cell>
          <cell r="E71">
            <v>0</v>
          </cell>
          <cell r="F71">
            <v>-805410.55</v>
          </cell>
          <cell r="G71">
            <v>-30000</v>
          </cell>
          <cell r="H71">
            <v>-17464.310000000001</v>
          </cell>
          <cell r="I71">
            <v>45441.440000000002</v>
          </cell>
          <cell r="J71">
            <v>-20000</v>
          </cell>
          <cell r="K71">
            <v>-27775112</v>
          </cell>
          <cell r="L71">
            <v>0</v>
          </cell>
          <cell r="M71">
            <v>1742303.9</v>
          </cell>
          <cell r="N71">
            <v>13004399.109999999</v>
          </cell>
          <cell r="O71">
            <v>-5196456.59</v>
          </cell>
          <cell r="P71">
            <v>-7062339.8099999996</v>
          </cell>
          <cell r="Q71">
            <v>-5750</v>
          </cell>
          <cell r="S71">
            <v>-26008798.18</v>
          </cell>
          <cell r="T71">
            <v>-26</v>
          </cell>
          <cell r="U71">
            <v>-3484581.77</v>
          </cell>
          <cell r="V71">
            <v>-25853078.219999999</v>
          </cell>
          <cell r="W71">
            <v>-19500054.809999999</v>
          </cell>
          <cell r="X71">
            <v>116.79</v>
          </cell>
          <cell r="Y71">
            <v>4538.3500000000004</v>
          </cell>
          <cell r="Z71">
            <v>0</v>
          </cell>
          <cell r="AA71">
            <v>-5094044.28</v>
          </cell>
          <cell r="AB71">
            <v>-29203664.940000001</v>
          </cell>
          <cell r="AC71">
            <v>-260844077.06999999</v>
          </cell>
          <cell r="AD71">
            <v>-12341055.630000001</v>
          </cell>
          <cell r="AE71">
            <v>-17298945.010000002</v>
          </cell>
          <cell r="AF71">
            <v>-859366.47</v>
          </cell>
          <cell r="AG71">
            <v>-23450135.219999999</v>
          </cell>
          <cell r="AH71">
            <v>-4538046.22</v>
          </cell>
          <cell r="AI71">
            <v>-23921474.370000001</v>
          </cell>
          <cell r="AJ71">
            <v>-115494510.72</v>
          </cell>
          <cell r="AK71">
            <v>-545360.31999999995</v>
          </cell>
          <cell r="AL71">
            <v>-3116863.52</v>
          </cell>
          <cell r="AM71">
            <v>0</v>
          </cell>
          <cell r="AN71">
            <v>0</v>
          </cell>
          <cell r="AO71">
            <v>-8186445.7999999998</v>
          </cell>
          <cell r="AP71">
            <v>0</v>
          </cell>
          <cell r="AQ71">
            <v>-1571858.13</v>
          </cell>
          <cell r="AR71">
            <v>-1247697.25</v>
          </cell>
          <cell r="AS71">
            <v>-326014.71999999997</v>
          </cell>
          <cell r="AT71">
            <v>-25078.02</v>
          </cell>
          <cell r="AU71">
            <v>-108254.05</v>
          </cell>
          <cell r="AV71">
            <v>-92160525.939999998</v>
          </cell>
          <cell r="AW71">
            <v>-14131.1</v>
          </cell>
          <cell r="AX71">
            <v>0</v>
          </cell>
          <cell r="AY71">
            <v>-1995324.41</v>
          </cell>
          <cell r="AZ71">
            <v>-12448.89</v>
          </cell>
          <cell r="BA71">
            <v>-700823.33</v>
          </cell>
          <cell r="BB71">
            <v>7852</v>
          </cell>
          <cell r="BC71">
            <v>-1398383.01</v>
          </cell>
          <cell r="BD71">
            <v>31587.61</v>
          </cell>
          <cell r="BE71">
            <v>-9491960</v>
          </cell>
          <cell r="BF71">
            <v>4631.37</v>
          </cell>
          <cell r="BG71">
            <v>470065.26</v>
          </cell>
          <cell r="BH71">
            <v>-103274.33</v>
          </cell>
          <cell r="BI71">
            <v>-73015.350000000006</v>
          </cell>
          <cell r="BJ71">
            <v>-7367.58</v>
          </cell>
          <cell r="BK71">
            <v>-7486312.2599999998</v>
          </cell>
          <cell r="BL71">
            <v>-2529.19</v>
          </cell>
          <cell r="BM71">
            <v>-9095.65</v>
          </cell>
          <cell r="BN71">
            <v>-381749187.67000014</v>
          </cell>
          <cell r="BO71">
            <v>-13001058.24</v>
          </cell>
          <cell r="BQ71">
            <v>0</v>
          </cell>
          <cell r="BR71">
            <v>-5570456.3700000001</v>
          </cell>
          <cell r="BT71">
            <v>3378.02</v>
          </cell>
          <cell r="BV71">
            <v>-1779401404.5600004</v>
          </cell>
          <cell r="BW71">
            <v>-2235477312.04</v>
          </cell>
          <cell r="BY71">
            <v>-1903.12</v>
          </cell>
          <cell r="BZ71">
            <v>-566884462.60000014</v>
          </cell>
          <cell r="CA71">
            <v>0</v>
          </cell>
          <cell r="CB71">
            <v>0</v>
          </cell>
          <cell r="CC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-5570456.3700000001</v>
          </cell>
          <cell r="CK71">
            <v>-5570456.3700000001</v>
          </cell>
          <cell r="CL71">
            <v>0</v>
          </cell>
        </row>
        <row r="72">
          <cell r="B72" t="str">
            <v>BWA18</v>
          </cell>
          <cell r="C72">
            <v>0</v>
          </cell>
          <cell r="E72">
            <v>0</v>
          </cell>
          <cell r="F72">
            <v>0</v>
          </cell>
          <cell r="G72">
            <v>-3923897562.5799999</v>
          </cell>
          <cell r="H72">
            <v>-156833.28</v>
          </cell>
          <cell r="I72">
            <v>46731.06</v>
          </cell>
          <cell r="J72">
            <v>-3520786.57</v>
          </cell>
          <cell r="K72">
            <v>958932320</v>
          </cell>
          <cell r="L72">
            <v>8422137.7200000007</v>
          </cell>
          <cell r="M72">
            <v>1548913.82</v>
          </cell>
          <cell r="N72">
            <v>-593295.79</v>
          </cell>
          <cell r="O72">
            <v>-154950262.75999999</v>
          </cell>
          <cell r="P72">
            <v>-1450549.35</v>
          </cell>
          <cell r="Q72">
            <v>-861457.69</v>
          </cell>
          <cell r="R72">
            <v>-1244438.02</v>
          </cell>
          <cell r="S72">
            <v>0</v>
          </cell>
          <cell r="T72">
            <v>-20346</v>
          </cell>
          <cell r="U72">
            <v>-3097827.68</v>
          </cell>
          <cell r="V72">
            <v>-425546264.08999997</v>
          </cell>
          <cell r="W72">
            <v>7282.01</v>
          </cell>
          <cell r="X72">
            <v>-736853.52</v>
          </cell>
          <cell r="Y72">
            <v>18703.2</v>
          </cell>
          <cell r="Z72">
            <v>-69.03</v>
          </cell>
          <cell r="AA72">
            <v>-151859.69</v>
          </cell>
          <cell r="AB72">
            <v>0</v>
          </cell>
          <cell r="AC72">
            <v>-477725096.44999999</v>
          </cell>
          <cell r="AD72">
            <v>0</v>
          </cell>
          <cell r="AE72">
            <v>0</v>
          </cell>
          <cell r="AF72">
            <v>0</v>
          </cell>
          <cell r="AG72">
            <v>-288753.18</v>
          </cell>
          <cell r="AH72">
            <v>-849418.94</v>
          </cell>
          <cell r="AI72">
            <v>0</v>
          </cell>
          <cell r="AJ72">
            <v>-2759448.09</v>
          </cell>
          <cell r="AK72">
            <v>-17685989.850000001</v>
          </cell>
          <cell r="AL72">
            <v>0</v>
          </cell>
          <cell r="AM72">
            <v>3851901.9</v>
          </cell>
          <cell r="AN72">
            <v>12256051.5</v>
          </cell>
          <cell r="AO72">
            <v>35678.69</v>
          </cell>
          <cell r="AP72">
            <v>-81756.12</v>
          </cell>
          <cell r="AQ72">
            <v>-39496</v>
          </cell>
          <cell r="AR72">
            <v>-45568.6</v>
          </cell>
          <cell r="AS72">
            <v>1597498.35</v>
          </cell>
          <cell r="AT72">
            <v>-1725140</v>
          </cell>
          <cell r="AU72">
            <v>-122622592.83</v>
          </cell>
          <cell r="AV72">
            <v>-1253397.1399999999</v>
          </cell>
          <cell r="AW72">
            <v>3234497.07</v>
          </cell>
          <cell r="AX72">
            <v>-23324728.600000001</v>
          </cell>
          <cell r="AY72">
            <v>725320.17</v>
          </cell>
          <cell r="AZ72">
            <v>569377.69999999995</v>
          </cell>
          <cell r="BA72">
            <v>1309.3399999999999</v>
          </cell>
          <cell r="BB72">
            <v>-4832960.4000000004</v>
          </cell>
          <cell r="BC72">
            <v>12521477.57</v>
          </cell>
          <cell r="BD72">
            <v>0</v>
          </cell>
          <cell r="BE72">
            <v>4552247.7</v>
          </cell>
          <cell r="BF72">
            <v>-468869.94</v>
          </cell>
          <cell r="BG72">
            <v>-7489248</v>
          </cell>
          <cell r="BH72">
            <v>-4444037.71</v>
          </cell>
          <cell r="BI72">
            <v>2451210.2999999998</v>
          </cell>
          <cell r="BJ72">
            <v>1050518.7</v>
          </cell>
          <cell r="BK72">
            <v>422.31</v>
          </cell>
          <cell r="BL72">
            <v>0</v>
          </cell>
          <cell r="BM72">
            <v>-9095.65</v>
          </cell>
          <cell r="BN72">
            <v>-10343089.32</v>
          </cell>
          <cell r="BO72">
            <v>-516102.54</v>
          </cell>
          <cell r="BQ72">
            <v>-565016670.85000002</v>
          </cell>
          <cell r="BR72">
            <v>-1744531.9</v>
          </cell>
          <cell r="BV72">
            <v>-5698025222.3400002</v>
          </cell>
          <cell r="BW72">
            <v>-7390703292.2799997</v>
          </cell>
          <cell r="BZ72">
            <v>0</v>
          </cell>
          <cell r="CA72">
            <v>-1138172.1199999999</v>
          </cell>
          <cell r="CB72">
            <v>-20346</v>
          </cell>
          <cell r="CC72">
            <v>-593295.79</v>
          </cell>
          <cell r="CF72">
            <v>-1138172.1199999999</v>
          </cell>
          <cell r="CG72">
            <v>-1138172.1199999999</v>
          </cell>
          <cell r="CH72">
            <v>-20346</v>
          </cell>
          <cell r="CI72">
            <v>-593295.79</v>
          </cell>
          <cell r="CJ72">
            <v>-1744531.9</v>
          </cell>
          <cell r="CK72">
            <v>0</v>
          </cell>
          <cell r="CL72">
            <v>-1744531.9</v>
          </cell>
        </row>
        <row r="73">
          <cell r="B73" t="str">
            <v>BWC01</v>
          </cell>
          <cell r="C73">
            <v>0</v>
          </cell>
          <cell r="E73">
            <v>-640</v>
          </cell>
          <cell r="F73">
            <v>0</v>
          </cell>
          <cell r="G73">
            <v>-21839148.199999999</v>
          </cell>
          <cell r="H73">
            <v>0</v>
          </cell>
          <cell r="I73">
            <v>-156833.28</v>
          </cell>
          <cell r="J73">
            <v>-7</v>
          </cell>
          <cell r="K73">
            <v>-7</v>
          </cell>
          <cell r="L73">
            <v>3655950.34</v>
          </cell>
          <cell r="M73">
            <v>61050.1</v>
          </cell>
          <cell r="N73">
            <v>34957.86</v>
          </cell>
          <cell r="O73">
            <v>-648359.6</v>
          </cell>
          <cell r="P73">
            <v>-732414.65</v>
          </cell>
          <cell r="Q73">
            <v>-17341591.32</v>
          </cell>
          <cell r="R73">
            <v>-98162778.640000001</v>
          </cell>
          <cell r="S73">
            <v>-69915.710000000006</v>
          </cell>
          <cell r="T73">
            <v>0</v>
          </cell>
          <cell r="U73">
            <v>-122100.17</v>
          </cell>
          <cell r="V73">
            <v>-670338.23</v>
          </cell>
          <cell r="W73">
            <v>-55328</v>
          </cell>
          <cell r="X73">
            <v>-16701402.970000001</v>
          </cell>
          <cell r="Y73">
            <v>-0.01</v>
          </cell>
          <cell r="Z73">
            <v>0</v>
          </cell>
          <cell r="AA73">
            <v>-151859.69</v>
          </cell>
          <cell r="AB73">
            <v>0</v>
          </cell>
          <cell r="AC73">
            <v>-262323879.06999999</v>
          </cell>
          <cell r="AD73">
            <v>-136.19999999999999</v>
          </cell>
          <cell r="AE73">
            <v>-517</v>
          </cell>
          <cell r="AF73">
            <v>0</v>
          </cell>
          <cell r="AG73">
            <v>0</v>
          </cell>
          <cell r="AH73">
            <v>-160</v>
          </cell>
          <cell r="AI73">
            <v>-457988.87</v>
          </cell>
          <cell r="AJ73">
            <v>-1425586.17</v>
          </cell>
          <cell r="AK73">
            <v>-1895588</v>
          </cell>
          <cell r="AL73">
            <v>-153262872.56999999</v>
          </cell>
          <cell r="AM73">
            <v>0</v>
          </cell>
          <cell r="AN73">
            <v>-245103887.09999999</v>
          </cell>
          <cell r="AO73">
            <v>-145472.19</v>
          </cell>
          <cell r="AP73">
            <v>-34591.22</v>
          </cell>
          <cell r="AQ73">
            <v>-9031.8700000000008</v>
          </cell>
          <cell r="AR73">
            <v>-24542.5</v>
          </cell>
          <cell r="AS73">
            <v>-335861.69</v>
          </cell>
          <cell r="AT73">
            <v>-106515.82</v>
          </cell>
          <cell r="AU73">
            <v>-19996927.140000001</v>
          </cell>
          <cell r="AV73">
            <v>-47147.45</v>
          </cell>
          <cell r="AW73">
            <v>-203156.02</v>
          </cell>
          <cell r="AX73">
            <v>-2709483.39</v>
          </cell>
          <cell r="AY73">
            <v>-17893.73</v>
          </cell>
          <cell r="AZ73">
            <v>-126167062</v>
          </cell>
          <cell r="BA73">
            <v>-78469.53</v>
          </cell>
          <cell r="BB73">
            <v>0</v>
          </cell>
          <cell r="BC73">
            <v>-155657.24</v>
          </cell>
          <cell r="BD73">
            <v>-102794.06</v>
          </cell>
          <cell r="BE73">
            <v>-8137527</v>
          </cell>
          <cell r="BF73">
            <v>-4991160.4800000004</v>
          </cell>
          <cell r="BG73">
            <v>-3375547.96</v>
          </cell>
          <cell r="BH73">
            <v>-4907429.09</v>
          </cell>
          <cell r="BI73">
            <v>-2190091.25</v>
          </cell>
          <cell r="BJ73">
            <v>-8073251.0099999998</v>
          </cell>
          <cell r="BK73">
            <v>-8038.15</v>
          </cell>
          <cell r="BL73">
            <v>-200</v>
          </cell>
          <cell r="BM73">
            <v>-8742831</v>
          </cell>
          <cell r="BN73">
            <v>-1450582.46</v>
          </cell>
          <cell r="BO73">
            <v>-13243940.34</v>
          </cell>
          <cell r="BP73">
            <v>-10246740.970000001</v>
          </cell>
          <cell r="BQ73">
            <v>-339986610.13999999</v>
          </cell>
          <cell r="BR73">
            <v>0</v>
          </cell>
          <cell r="BS73">
            <v>0</v>
          </cell>
          <cell r="BT73">
            <v>-1474370.82</v>
          </cell>
          <cell r="BU73">
            <v>-27775112.129999999</v>
          </cell>
          <cell r="BV73">
            <v>-1942247361.7</v>
          </cell>
          <cell r="BW73">
            <v>-2394600499.8099999</v>
          </cell>
          <cell r="BX73">
            <v>0</v>
          </cell>
          <cell r="BY73">
            <v>0</v>
          </cell>
          <cell r="BZ73">
            <v>-2707728.74</v>
          </cell>
          <cell r="CA73">
            <v>0</v>
          </cell>
          <cell r="CB73">
            <v>0</v>
          </cell>
          <cell r="CC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B74" t="str">
            <v>BWE01</v>
          </cell>
          <cell r="C74">
            <v>11135537.140000001</v>
          </cell>
          <cell r="E74">
            <v>-3115616.2</v>
          </cell>
          <cell r="F74">
            <v>-806736639.39999998</v>
          </cell>
          <cell r="G74">
            <v>497030.41</v>
          </cell>
          <cell r="H74">
            <v>-156833.28</v>
          </cell>
          <cell r="I74">
            <v>43860.89</v>
          </cell>
          <cell r="J74">
            <v>-17938</v>
          </cell>
          <cell r="K74">
            <v>-7</v>
          </cell>
          <cell r="L74">
            <v>0.31</v>
          </cell>
          <cell r="M74">
            <v>-110931037.59999999</v>
          </cell>
          <cell r="N74">
            <v>1360315.52</v>
          </cell>
          <cell r="O74">
            <v>-45135061.770000003</v>
          </cell>
          <cell r="P74">
            <v>-1520357.78</v>
          </cell>
          <cell r="Q74">
            <v>-4634497.1500000004</v>
          </cell>
          <cell r="R74">
            <v>-7782586.46</v>
          </cell>
          <cell r="S74">
            <v>-467807275.10000002</v>
          </cell>
          <cell r="T74">
            <v>-39</v>
          </cell>
          <cell r="U74">
            <v>69.849999999999994</v>
          </cell>
          <cell r="V74">
            <v>-3832.4</v>
          </cell>
          <cell r="W74">
            <v>-81537.600000000006</v>
          </cell>
          <cell r="X74">
            <v>-1094813.3999999999</v>
          </cell>
          <cell r="Y74">
            <v>18703.2</v>
          </cell>
          <cell r="Z74">
            <v>-1314951824.5899999</v>
          </cell>
          <cell r="AA74">
            <v>-151859.69</v>
          </cell>
          <cell r="AB74">
            <v>-3120231.05</v>
          </cell>
          <cell r="AC74">
            <v>-457349664.38999999</v>
          </cell>
          <cell r="AD74">
            <v>-373376358.70999998</v>
          </cell>
          <cell r="AE74">
            <v>-1153924.72</v>
          </cell>
          <cell r="AF74">
            <v>-1169.58</v>
          </cell>
          <cell r="AG74">
            <v>-90243.19</v>
          </cell>
          <cell r="AH74">
            <v>-6447601.3099999996</v>
          </cell>
          <cell r="AI74">
            <v>0</v>
          </cell>
          <cell r="AJ74">
            <v>-4940111.1399999997</v>
          </cell>
          <cell r="AK74">
            <v>-1115915.72</v>
          </cell>
          <cell r="AL74">
            <v>-805970.26</v>
          </cell>
          <cell r="AM74">
            <v>-60271818.689999998</v>
          </cell>
          <cell r="AN74">
            <v>-4721033.8099999996</v>
          </cell>
          <cell r="AO74">
            <v>-335748.38</v>
          </cell>
          <cell r="AP74">
            <v>-48431990.799999997</v>
          </cell>
          <cell r="AQ74">
            <v>910971.12</v>
          </cell>
          <cell r="AR74">
            <v>-10671143.9</v>
          </cell>
          <cell r="AS74">
            <v>-3844284.34</v>
          </cell>
          <cell r="AT74">
            <v>-4305767</v>
          </cell>
          <cell r="AU74">
            <v>-248533884.21000001</v>
          </cell>
          <cell r="AV74">
            <v>-5311396.1399999997</v>
          </cell>
          <cell r="AW74">
            <v>5304142.0199999996</v>
          </cell>
          <cell r="AX74">
            <v>-3872461.45</v>
          </cell>
          <cell r="AY74">
            <v>1330646.1299999999</v>
          </cell>
          <cell r="AZ74">
            <v>132553.1</v>
          </cell>
          <cell r="BA74">
            <v>-399544.6</v>
          </cell>
          <cell r="BB74">
            <v>-31514.18</v>
          </cell>
          <cell r="BC74">
            <v>-781111.89</v>
          </cell>
          <cell r="BD74">
            <v>-615706.96</v>
          </cell>
          <cell r="BE74">
            <v>-1061190.76</v>
          </cell>
          <cell r="BF74">
            <v>-114940.74</v>
          </cell>
          <cell r="BG74">
            <v>-7489248</v>
          </cell>
          <cell r="BH74">
            <v>-4444037.71</v>
          </cell>
          <cell r="BI74">
            <v>-58368.33</v>
          </cell>
          <cell r="BJ74">
            <v>-181040.62</v>
          </cell>
          <cell r="BK74">
            <v>-49430.22</v>
          </cell>
          <cell r="BL74">
            <v>0</v>
          </cell>
          <cell r="BM74">
            <v>-390510.3</v>
          </cell>
          <cell r="BN74">
            <v>0</v>
          </cell>
          <cell r="BO74">
            <v>-9255211.2300000004</v>
          </cell>
          <cell r="BP74">
            <v>-8917270.7899999991</v>
          </cell>
          <cell r="BQ74">
            <v>-9137587.6899999995</v>
          </cell>
          <cell r="BR74">
            <v>-3008646206.7500005</v>
          </cell>
          <cell r="BV74">
            <v>-1006000032.21</v>
          </cell>
          <cell r="BW74">
            <v>-1285006905.4399998</v>
          </cell>
          <cell r="BZ74">
            <v>-0.06</v>
          </cell>
          <cell r="CA74">
            <v>-1363383815.3899999</v>
          </cell>
          <cell r="CB74">
            <v>-467807275.10000002</v>
          </cell>
          <cell r="CC74">
            <v>-110931037.59999999</v>
          </cell>
          <cell r="CF74">
            <v>-1363383815.3899999</v>
          </cell>
          <cell r="CG74">
            <v>-1314951824.5899999</v>
          </cell>
          <cell r="CH74">
            <v>-467807275.10000002</v>
          </cell>
          <cell r="CI74">
            <v>-110931037.59999999</v>
          </cell>
          <cell r="CJ74">
            <v>-2711680331.7400002</v>
          </cell>
          <cell r="CK74">
            <v>-1047206741.78</v>
          </cell>
          <cell r="CL74">
            <v>-1961439465.2800004</v>
          </cell>
        </row>
        <row r="75">
          <cell r="B75" t="str">
            <v>IAA10</v>
          </cell>
          <cell r="C75">
            <v>-2226662.7599999998</v>
          </cell>
          <cell r="E75">
            <v>-1959652.1</v>
          </cell>
          <cell r="F75">
            <v>-677859051.29999995</v>
          </cell>
          <cell r="G75">
            <v>183851.51</v>
          </cell>
          <cell r="H75">
            <v>517276.47</v>
          </cell>
          <cell r="I75">
            <v>46731.06</v>
          </cell>
          <cell r="J75">
            <v>39694.79</v>
          </cell>
          <cell r="K75">
            <v>958932320</v>
          </cell>
          <cell r="L75">
            <v>-4901489.95</v>
          </cell>
          <cell r="M75">
            <v>-406770862.19</v>
          </cell>
          <cell r="N75">
            <v>-3364564.69</v>
          </cell>
          <cell r="O75">
            <v>-85149606.519999996</v>
          </cell>
          <cell r="P75">
            <v>-2012270.08</v>
          </cell>
          <cell r="Q75">
            <v>-172270420.25999999</v>
          </cell>
          <cell r="R75">
            <v>-34437.480000000003</v>
          </cell>
          <cell r="S75">
            <v>-967159920.96000004</v>
          </cell>
          <cell r="T75">
            <v>-39</v>
          </cell>
          <cell r="U75">
            <v>-1438818.98</v>
          </cell>
          <cell r="V75">
            <v>-171038075.72</v>
          </cell>
          <cell r="W75">
            <v>0</v>
          </cell>
          <cell r="X75">
            <v>0</v>
          </cell>
          <cell r="Y75">
            <v>18703.2</v>
          </cell>
          <cell r="Z75">
            <v>-19295.32</v>
          </cell>
          <cell r="AA75">
            <v>-151859.69</v>
          </cell>
          <cell r="AB75">
            <v>-3120231.05</v>
          </cell>
          <cell r="AC75">
            <v>-338253812.94</v>
          </cell>
          <cell r="AD75">
            <v>0</v>
          </cell>
          <cell r="AE75">
            <v>-9749578.3200000003</v>
          </cell>
          <cell r="AF75">
            <v>-397404.97</v>
          </cell>
          <cell r="AG75">
            <v>-2339428.75</v>
          </cell>
          <cell r="AH75">
            <v>-2175832.17</v>
          </cell>
          <cell r="AI75">
            <v>-913653</v>
          </cell>
          <cell r="AJ75">
            <v>-9507890.9100000001</v>
          </cell>
          <cell r="AK75">
            <v>-25818445.629999999</v>
          </cell>
          <cell r="AL75">
            <v>-805970.26</v>
          </cell>
          <cell r="AM75">
            <v>-21572353.68</v>
          </cell>
          <cell r="AN75">
            <v>-4737769.09</v>
          </cell>
          <cell r="AO75">
            <v>-7513215575.8100004</v>
          </cell>
          <cell r="AP75">
            <v>-183053137.15000001</v>
          </cell>
          <cell r="AQ75">
            <v>-500000</v>
          </cell>
          <cell r="AR75">
            <v>-237818131.22999999</v>
          </cell>
          <cell r="AS75">
            <v>-6239482.0899999999</v>
          </cell>
          <cell r="AT75">
            <v>-138532405.28999999</v>
          </cell>
          <cell r="AU75">
            <v>-291100067.27999997</v>
          </cell>
          <cell r="AV75">
            <v>3234497.07</v>
          </cell>
          <cell r="AW75">
            <v>-19093829.890000001</v>
          </cell>
          <cell r="AX75">
            <v>795632.13</v>
          </cell>
          <cell r="AY75">
            <v>-2319985.9</v>
          </cell>
          <cell r="AZ75">
            <v>-399544.6</v>
          </cell>
          <cell r="BA75">
            <v>-1992242.21</v>
          </cell>
          <cell r="BB75">
            <v>0</v>
          </cell>
          <cell r="BC75">
            <v>-57387.94</v>
          </cell>
          <cell r="BD75">
            <v>0</v>
          </cell>
          <cell r="BE75">
            <v>-1062301.96</v>
          </cell>
          <cell r="BF75">
            <v>-17562283.539999999</v>
          </cell>
          <cell r="BG75">
            <v>-22177</v>
          </cell>
          <cell r="BH75">
            <v>-4943690.8899999997</v>
          </cell>
          <cell r="BI75">
            <v>-58368.33</v>
          </cell>
          <cell r="BJ75">
            <v>569276.47</v>
          </cell>
          <cell r="BK75">
            <v>-67023.149999999994</v>
          </cell>
          <cell r="BL75">
            <v>-4901490</v>
          </cell>
          <cell r="BM75">
            <v>-3667677.6</v>
          </cell>
          <cell r="BN75">
            <v>-1816597467.8399999</v>
          </cell>
          <cell r="BO75">
            <v>-1113912.6399999999</v>
          </cell>
          <cell r="BP75">
            <v>-2809575.22</v>
          </cell>
          <cell r="BQ75">
            <v>1491244.78</v>
          </cell>
          <cell r="BR75">
            <v>-9361299563.3900013</v>
          </cell>
          <cell r="BT75">
            <v>0</v>
          </cell>
          <cell r="BV75">
            <v>-49589189.180000007</v>
          </cell>
          <cell r="BW75">
            <v>65498</v>
          </cell>
          <cell r="BZ75">
            <v>-1444643254.0300002</v>
          </cell>
          <cell r="CA75">
            <v>-7696268712.96</v>
          </cell>
          <cell r="CB75">
            <v>-967159920.96000004</v>
          </cell>
          <cell r="CC75">
            <v>-406770862.19</v>
          </cell>
          <cell r="CF75">
            <v>-7696268712.96</v>
          </cell>
          <cell r="CG75">
            <v>-7513215575.8100004</v>
          </cell>
          <cell r="CH75">
            <v>-967159920.96000004</v>
          </cell>
          <cell r="CI75">
            <v>-406770862.19</v>
          </cell>
          <cell r="CJ75">
            <v>-8887146358.960001</v>
          </cell>
          <cell r="CK75">
            <v>-291100067.27999997</v>
          </cell>
          <cell r="CL75">
            <v>-9070199496.1100006</v>
          </cell>
        </row>
        <row r="76">
          <cell r="B76" t="str">
            <v>IAA11</v>
          </cell>
          <cell r="C76">
            <v>-13277392.16</v>
          </cell>
          <cell r="E76">
            <v>-2216988.92</v>
          </cell>
          <cell r="F76">
            <v>-581624706.60000002</v>
          </cell>
          <cell r="G76">
            <v>-1475389122.0799999</v>
          </cell>
          <cell r="H76">
            <v>46731.06</v>
          </cell>
          <cell r="I76">
            <v>46731.06</v>
          </cell>
          <cell r="J76">
            <v>-3520786.57</v>
          </cell>
          <cell r="K76">
            <v>-27775112</v>
          </cell>
          <cell r="L76">
            <v>0</v>
          </cell>
          <cell r="M76">
            <v>-286167389.81999999</v>
          </cell>
          <cell r="N76">
            <v>-266791995.96000001</v>
          </cell>
          <cell r="O76">
            <v>-4510293.32</v>
          </cell>
          <cell r="P76">
            <v>-7649715.0499999998</v>
          </cell>
          <cell r="Q76">
            <v>-4078991.76</v>
          </cell>
          <cell r="R76">
            <v>-7980326.1500000004</v>
          </cell>
          <cell r="S76">
            <v>-1189022877.8299999</v>
          </cell>
          <cell r="T76">
            <v>-39</v>
          </cell>
          <cell r="U76">
            <v>-6133263.0099999998</v>
          </cell>
          <cell r="V76">
            <v>-18659512.289999999</v>
          </cell>
          <cell r="W76">
            <v>-54069514.200000003</v>
          </cell>
          <cell r="X76">
            <v>18703.2</v>
          </cell>
          <cell r="Y76">
            <v>9629.7800000000007</v>
          </cell>
          <cell r="Z76">
            <v>69.03</v>
          </cell>
          <cell r="AA76">
            <v>-69.03</v>
          </cell>
          <cell r="AB76">
            <v>-3120231.05</v>
          </cell>
          <cell r="AC76">
            <v>-258597777.87</v>
          </cell>
          <cell r="AD76">
            <v>-391033607.16000003</v>
          </cell>
          <cell r="AE76">
            <v>-13362888.92</v>
          </cell>
          <cell r="AF76">
            <v>-23248310.190000001</v>
          </cell>
          <cell r="AG76">
            <v>-889769.67</v>
          </cell>
          <cell r="AH76">
            <v>-27820559.050000001</v>
          </cell>
          <cell r="AI76">
            <v>-2637262.96</v>
          </cell>
          <cell r="AJ76">
            <v>-36180818.090000004</v>
          </cell>
          <cell r="AK76">
            <v>-93628673.870000005</v>
          </cell>
          <cell r="AL76">
            <v>-805970.26</v>
          </cell>
          <cell r="AM76">
            <v>-5711276729.96</v>
          </cell>
          <cell r="AN76">
            <v>-24388632.579999998</v>
          </cell>
          <cell r="AO76">
            <v>-3242380763.5799999</v>
          </cell>
          <cell r="AP76">
            <v>-59396011.539999999</v>
          </cell>
          <cell r="AQ76">
            <v>-34496.03</v>
          </cell>
          <cell r="AR76">
            <v>-429098250.58999997</v>
          </cell>
          <cell r="AS76">
            <v>-3274053.25</v>
          </cell>
          <cell r="AT76">
            <v>-119769.94</v>
          </cell>
          <cell r="AU76">
            <v>-399503461.67000002</v>
          </cell>
          <cell r="AV76">
            <v>-4752464.12</v>
          </cell>
          <cell r="AW76">
            <v>0</v>
          </cell>
          <cell r="AX76">
            <v>-119450603.98</v>
          </cell>
          <cell r="AY76">
            <v>-4398921.97</v>
          </cell>
          <cell r="AZ76">
            <v>0</v>
          </cell>
          <cell r="BA76">
            <v>-124643.99</v>
          </cell>
          <cell r="BB76">
            <v>-1058295.32</v>
          </cell>
          <cell r="BC76">
            <v>-78329.62</v>
          </cell>
          <cell r="BD76">
            <v>0</v>
          </cell>
          <cell r="BE76">
            <v>-1145381.72</v>
          </cell>
          <cell r="BF76">
            <v>-244274.63</v>
          </cell>
          <cell r="BG76">
            <v>-7507106</v>
          </cell>
          <cell r="BH76">
            <v>-3462404.9</v>
          </cell>
          <cell r="BI76">
            <v>-2987443.44</v>
          </cell>
          <cell r="BJ76">
            <v>-2221699.73</v>
          </cell>
          <cell r="BK76">
            <v>-73015.350000000006</v>
          </cell>
          <cell r="BL76">
            <v>-191293.76</v>
          </cell>
          <cell r="BM76">
            <v>-9070852.0999999996</v>
          </cell>
          <cell r="BN76">
            <v>-7131600744.8299999</v>
          </cell>
          <cell r="BO76">
            <v>-200</v>
          </cell>
          <cell r="BQ76">
            <v>-73298006</v>
          </cell>
          <cell r="BR76">
            <v>-5176470504.4399996</v>
          </cell>
          <cell r="BV76">
            <v>-38327134.740000002</v>
          </cell>
          <cell r="BW76">
            <v>-57155551.789999999</v>
          </cell>
          <cell r="BZ76">
            <v>0</v>
          </cell>
          <cell r="CA76">
            <v>-3301776775.1199999</v>
          </cell>
          <cell r="CB76">
            <v>-1189022877.8299999</v>
          </cell>
          <cell r="CC76">
            <v>-286167389.81999999</v>
          </cell>
          <cell r="CF76">
            <v>-3301776775.1199999</v>
          </cell>
          <cell r="CG76">
            <v>-3242380763.5799999</v>
          </cell>
          <cell r="CH76">
            <v>-1189022877.8299999</v>
          </cell>
          <cell r="CI76">
            <v>-286167389.81999999</v>
          </cell>
          <cell r="CJ76">
            <v>-4717571031.2299995</v>
          </cell>
          <cell r="CK76">
            <v>-399503461.67000002</v>
          </cell>
          <cell r="CL76">
            <v>-4776967042.7699995</v>
          </cell>
        </row>
        <row r="77">
          <cell r="B77" t="str">
            <v>IAA12</v>
          </cell>
          <cell r="C77">
            <v>-6705837.8600000003</v>
          </cell>
          <cell r="E77">
            <v>0</v>
          </cell>
          <cell r="F77">
            <v>-76428512.560000002</v>
          </cell>
          <cell r="G77">
            <v>-3924315925.4499998</v>
          </cell>
          <cell r="H77">
            <v>46731.06</v>
          </cell>
          <cell r="K77">
            <v>0</v>
          </cell>
          <cell r="L77">
            <v>754860.4</v>
          </cell>
          <cell r="M77">
            <v>-94350493.109999999</v>
          </cell>
          <cell r="N77">
            <v>-164257039.99000001</v>
          </cell>
          <cell r="O77">
            <v>-563371280.74000001</v>
          </cell>
          <cell r="P77">
            <v>-1291025.69</v>
          </cell>
          <cell r="Q77">
            <v>-146291935</v>
          </cell>
          <cell r="R77">
            <v>-8112152.6100000003</v>
          </cell>
          <cell r="S77">
            <v>-224153200.59</v>
          </cell>
          <cell r="T77">
            <v>-1268786.33</v>
          </cell>
          <cell r="U77">
            <v>-1299531</v>
          </cell>
          <cell r="V77">
            <v>-910520453.12</v>
          </cell>
          <cell r="W77">
            <v>-736853.52</v>
          </cell>
          <cell r="X77">
            <v>-252953571</v>
          </cell>
          <cell r="Y77">
            <v>9629.7800000000007</v>
          </cell>
          <cell r="AC77">
            <v>-36279899</v>
          </cell>
          <cell r="AD77">
            <v>-15000000</v>
          </cell>
          <cell r="AE77">
            <v>-1184267.55</v>
          </cell>
          <cell r="AF77">
            <v>-4948524494.3100004</v>
          </cell>
          <cell r="AG77">
            <v>0</v>
          </cell>
          <cell r="AH77">
            <v>-4580801.3099999996</v>
          </cell>
          <cell r="AI77">
            <v>0</v>
          </cell>
          <cell r="AJ77">
            <v>-9380393.6999999993</v>
          </cell>
          <cell r="AK77">
            <v>-17838793.300000001</v>
          </cell>
          <cell r="AL77">
            <v>-10115969.24</v>
          </cell>
          <cell r="AM77">
            <v>-2734032938.8099999</v>
          </cell>
          <cell r="AO77">
            <v>-1769160927.6600001</v>
          </cell>
          <cell r="AP77">
            <v>27034788</v>
          </cell>
          <cell r="AQ77">
            <v>-684490.99</v>
          </cell>
          <cell r="AR77">
            <v>-9883502273.7000008</v>
          </cell>
          <cell r="AS77">
            <v>-60142078.109999999</v>
          </cell>
          <cell r="AT77">
            <v>-1170009010.8199999</v>
          </cell>
          <cell r="AU77">
            <v>-485824005.93000001</v>
          </cell>
          <cell r="AV77">
            <v>-439121550.56999999</v>
          </cell>
          <cell r="AW77">
            <v>-8229164174.3599997</v>
          </cell>
          <cell r="AX77">
            <v>-116667991.76000001</v>
          </cell>
          <cell r="AY77">
            <v>-8241400.4000000004</v>
          </cell>
          <cell r="AZ77">
            <v>6119630.3099999996</v>
          </cell>
          <cell r="BA77">
            <v>1413169.94</v>
          </cell>
          <cell r="BB77">
            <v>-6222088</v>
          </cell>
          <cell r="BC77">
            <v>1177963.28</v>
          </cell>
          <cell r="BD77">
            <v>-2838713.6</v>
          </cell>
          <cell r="BE77">
            <v>-1099063.72</v>
          </cell>
          <cell r="BF77">
            <v>-139234.1</v>
          </cell>
          <cell r="BG77">
            <v>-6706451.2199999997</v>
          </cell>
          <cell r="BK77">
            <v>-8366.2800000000007</v>
          </cell>
          <cell r="BL77">
            <v>347607.06</v>
          </cell>
          <cell r="BM77">
            <v>-39389</v>
          </cell>
          <cell r="BN77">
            <v>-4560600476.5900002</v>
          </cell>
          <cell r="BO77">
            <v>-9001457.1099999994</v>
          </cell>
          <cell r="BQ77">
            <v>-782484.23</v>
          </cell>
          <cell r="BR77">
            <v>-2546453839.29</v>
          </cell>
          <cell r="BV77">
            <v>-196615723.61000001</v>
          </cell>
          <cell r="BW77">
            <v>-279578.48</v>
          </cell>
          <cell r="BZ77">
            <v>-12527403018.380001</v>
          </cell>
          <cell r="CA77">
            <v>-1742126139.6600001</v>
          </cell>
          <cell r="CB77">
            <v>-224153200.59</v>
          </cell>
          <cell r="CC77">
            <v>-94350493.109999999</v>
          </cell>
          <cell r="CF77">
            <v>-1742126139.6600001</v>
          </cell>
          <cell r="CG77">
            <v>-1769160927.6600001</v>
          </cell>
          <cell r="CH77">
            <v>-224153200.59</v>
          </cell>
          <cell r="CI77">
            <v>-94350493.109999999</v>
          </cell>
          <cell r="CJ77">
            <v>-2087664621.3599999</v>
          </cell>
          <cell r="CK77">
            <v>-485824005.93000001</v>
          </cell>
          <cell r="CL77">
            <v>-2060629833.3599999</v>
          </cell>
        </row>
        <row r="78">
          <cell r="B78" t="str">
            <v>IAA13</v>
          </cell>
          <cell r="C78">
            <v>-23578636.859999999</v>
          </cell>
          <cell r="E78">
            <v>-165</v>
          </cell>
          <cell r="F78">
            <v>2154000</v>
          </cell>
          <cell r="G78">
            <v>-90043652.5</v>
          </cell>
          <cell r="H78">
            <v>43267.06</v>
          </cell>
          <cell r="I78">
            <v>46731.06</v>
          </cell>
          <cell r="J78">
            <v>-1765489.36</v>
          </cell>
          <cell r="K78">
            <v>26681218.489999998</v>
          </cell>
          <cell r="L78">
            <v>16846286.719999999</v>
          </cell>
          <cell r="M78">
            <v>-5061171.1500000004</v>
          </cell>
          <cell r="N78">
            <v>-55109222.280000001</v>
          </cell>
          <cell r="O78">
            <v>-238606757.12</v>
          </cell>
          <cell r="P78">
            <v>-841909.25</v>
          </cell>
          <cell r="Q78">
            <v>-197377393.59</v>
          </cell>
          <cell r="R78">
            <v>-225904448.75</v>
          </cell>
          <cell r="S78">
            <v>-12792326.58</v>
          </cell>
          <cell r="T78">
            <v>0</v>
          </cell>
          <cell r="U78">
            <v>-1588869.47</v>
          </cell>
          <cell r="V78">
            <v>-594033390.37</v>
          </cell>
          <cell r="W78">
            <v>0</v>
          </cell>
          <cell r="X78">
            <v>-469138180.19</v>
          </cell>
          <cell r="Y78">
            <v>18703.2</v>
          </cell>
          <cell r="Z78">
            <v>8775206.6199999992</v>
          </cell>
          <cell r="AA78">
            <v>-672131.05</v>
          </cell>
          <cell r="AB78">
            <v>-151859.69</v>
          </cell>
          <cell r="AC78">
            <v>-173560682.88999999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-230859.2</v>
          </cell>
          <cell r="AK78">
            <v>-237278</v>
          </cell>
          <cell r="AL78">
            <v>-1728450.86</v>
          </cell>
          <cell r="AM78">
            <v>-2007915173.97</v>
          </cell>
          <cell r="AN78">
            <v>-155251836.59</v>
          </cell>
          <cell r="AO78">
            <v>-78075858.040000007</v>
          </cell>
          <cell r="AP78">
            <v>4116613.79</v>
          </cell>
          <cell r="AQ78">
            <v>-400000</v>
          </cell>
          <cell r="AR78">
            <v>-2554563976.48</v>
          </cell>
          <cell r="AS78">
            <v>-10455456.1</v>
          </cell>
          <cell r="AT78">
            <v>-386676025.30000001</v>
          </cell>
          <cell r="AU78">
            <v>-11658315.949999999</v>
          </cell>
          <cell r="AV78">
            <v>-306496.46999999997</v>
          </cell>
          <cell r="AW78">
            <v>-97148134.469999999</v>
          </cell>
          <cell r="AX78">
            <v>-661647562.84000003</v>
          </cell>
          <cell r="AY78">
            <v>-12731544.99</v>
          </cell>
          <cell r="AZ78">
            <v>-3872461.45</v>
          </cell>
          <cell r="BA78">
            <v>-7356794.6799999997</v>
          </cell>
          <cell r="BB78">
            <v>-24417156.829999998</v>
          </cell>
          <cell r="BC78">
            <v>-1136961.19</v>
          </cell>
          <cell r="BD78">
            <v>0</v>
          </cell>
          <cell r="BE78">
            <v>1204315.77</v>
          </cell>
          <cell r="BF78">
            <v>2989762.62</v>
          </cell>
          <cell r="BG78">
            <v>9977556</v>
          </cell>
          <cell r="BH78">
            <v>0</v>
          </cell>
          <cell r="BI78">
            <v>-22732040.57</v>
          </cell>
          <cell r="BJ78">
            <v>-154920.42000000001</v>
          </cell>
          <cell r="BK78">
            <v>-39182.839999999997</v>
          </cell>
          <cell r="BL78">
            <v>-143843.20000000001</v>
          </cell>
          <cell r="BM78">
            <v>-117391.58</v>
          </cell>
          <cell r="BN78">
            <v>-2645349908.8699999</v>
          </cell>
          <cell r="BO78">
            <v>-195259.12</v>
          </cell>
          <cell r="BP78">
            <v>-4443176.43</v>
          </cell>
          <cell r="BQ78">
            <v>-195485826.02000001</v>
          </cell>
          <cell r="BR78">
            <v>-103471057.93000001</v>
          </cell>
          <cell r="BS78">
            <v>0</v>
          </cell>
          <cell r="BT78">
            <v>-964627.09</v>
          </cell>
          <cell r="BU78">
            <v>-27775112.129999999</v>
          </cell>
          <cell r="BV78">
            <v>-3264970.75</v>
          </cell>
          <cell r="BW78">
            <v>-212970297.12</v>
          </cell>
          <cell r="BX78">
            <v>0</v>
          </cell>
          <cell r="BY78">
            <v>0</v>
          </cell>
          <cell r="BZ78">
            <v>-3773880149.2700005</v>
          </cell>
          <cell r="CA78">
            <v>-73959244.25</v>
          </cell>
          <cell r="CB78">
            <v>-12792326.58</v>
          </cell>
          <cell r="CC78">
            <v>-5061171.1500000004</v>
          </cell>
          <cell r="CF78">
            <v>-73959244.25</v>
          </cell>
          <cell r="CG78">
            <v>-78075858.040000007</v>
          </cell>
          <cell r="CH78">
            <v>-12792326.58</v>
          </cell>
          <cell r="CI78">
            <v>-5061171.1500000004</v>
          </cell>
          <cell r="CJ78">
            <v>-95929355.770000011</v>
          </cell>
          <cell r="CK78">
            <v>-11658315.949999999</v>
          </cell>
          <cell r="CL78">
            <v>-91812741.980000004</v>
          </cell>
        </row>
        <row r="79">
          <cell r="B79" t="str">
            <v>IAA14</v>
          </cell>
          <cell r="C79">
            <v>-2523731.96</v>
          </cell>
          <cell r="E79">
            <v>-89441.22</v>
          </cell>
          <cell r="F79">
            <v>0</v>
          </cell>
          <cell r="G79">
            <v>-646342394.35000002</v>
          </cell>
          <cell r="H79">
            <v>0</v>
          </cell>
          <cell r="I79">
            <v>0</v>
          </cell>
          <cell r="J79">
            <v>9676</v>
          </cell>
          <cell r="K79">
            <v>-7</v>
          </cell>
          <cell r="L79">
            <v>958932320</v>
          </cell>
          <cell r="M79">
            <v>-3639811.28</v>
          </cell>
          <cell r="N79">
            <v>-2822443.62</v>
          </cell>
          <cell r="O79">
            <v>-82983726.439999998</v>
          </cell>
          <cell r="P79">
            <v>-2198662.13</v>
          </cell>
          <cell r="Q79">
            <v>-2080637.69</v>
          </cell>
          <cell r="R79">
            <v>-7716673.2300000004</v>
          </cell>
          <cell r="S79">
            <v>-4096662.23</v>
          </cell>
          <cell r="T79">
            <v>0</v>
          </cell>
          <cell r="U79">
            <v>-4556312.37</v>
          </cell>
          <cell r="V79">
            <v>-109977811.34999999</v>
          </cell>
          <cell r="W79">
            <v>-187926.48</v>
          </cell>
          <cell r="X79">
            <v>-1176115.52</v>
          </cell>
          <cell r="Y79">
            <v>-5900739.2400000002</v>
          </cell>
          <cell r="Z79">
            <v>0</v>
          </cell>
          <cell r="AA79">
            <v>-672131.05</v>
          </cell>
          <cell r="AB79">
            <v>-151859.69</v>
          </cell>
          <cell r="AC79">
            <v>-3120231.05</v>
          </cell>
          <cell r="AD79">
            <v>-12658300.01</v>
          </cell>
          <cell r="AE79">
            <v>-9973609.6199999992</v>
          </cell>
          <cell r="AF79">
            <v>-18606688.670000002</v>
          </cell>
          <cell r="AG79">
            <v>-8866092.6500000004</v>
          </cell>
          <cell r="AH79">
            <v>-21154440.370000001</v>
          </cell>
          <cell r="AI79">
            <v>-6148347.1299999999</v>
          </cell>
          <cell r="AJ79">
            <v>-42972289.640000001</v>
          </cell>
          <cell r="AK79">
            <v>-77941834.129999995</v>
          </cell>
          <cell r="AL79">
            <v>-38861308.969999999</v>
          </cell>
          <cell r="AM79">
            <v>-184772080.68000001</v>
          </cell>
          <cell r="AN79">
            <v>-27504156.199999999</v>
          </cell>
          <cell r="AO79">
            <v>0</v>
          </cell>
          <cell r="AP79">
            <v>19103867.109999999</v>
          </cell>
          <cell r="AQ79">
            <v>-763.73</v>
          </cell>
          <cell r="AR79">
            <v>-1356616734.8</v>
          </cell>
          <cell r="AS79">
            <v>-852066.68</v>
          </cell>
          <cell r="AT79">
            <v>-312948712.57999998</v>
          </cell>
          <cell r="AU79">
            <v>-41947685.979999997</v>
          </cell>
          <cell r="AV79">
            <v>-46507168.189999998</v>
          </cell>
          <cell r="AW79">
            <v>-35990307.920000002</v>
          </cell>
          <cell r="AX79">
            <v>-1743979519.8900001</v>
          </cell>
          <cell r="AY79">
            <v>-0.35</v>
          </cell>
          <cell r="AZ79">
            <v>0</v>
          </cell>
          <cell r="BA79">
            <v>0</v>
          </cell>
          <cell r="BB79">
            <v>0</v>
          </cell>
          <cell r="BC79">
            <v>-710125</v>
          </cell>
          <cell r="BD79">
            <v>7882631.1200000001</v>
          </cell>
          <cell r="BE79">
            <v>-64105896.490000002</v>
          </cell>
          <cell r="BF79">
            <v>-151209.70000000001</v>
          </cell>
          <cell r="BG79">
            <v>-163185.29999999999</v>
          </cell>
          <cell r="BH79">
            <v>0</v>
          </cell>
          <cell r="BI79">
            <v>-22732040.57</v>
          </cell>
          <cell r="BJ79">
            <v>-154920.42000000001</v>
          </cell>
          <cell r="BK79">
            <v>-39419.199999999997</v>
          </cell>
          <cell r="BL79">
            <v>-645628.74</v>
          </cell>
          <cell r="BM79">
            <v>-2286685.73</v>
          </cell>
          <cell r="BN79">
            <v>-204311615.27000001</v>
          </cell>
          <cell r="BO79">
            <v>-5850465.4800000004</v>
          </cell>
          <cell r="BP79">
            <v>-4443176.43</v>
          </cell>
          <cell r="BQ79">
            <v>12166718.710000001</v>
          </cell>
          <cell r="BR79">
            <v>-30580292.379999995</v>
          </cell>
          <cell r="BS79">
            <v>0</v>
          </cell>
          <cell r="BT79">
            <v>-964627.09</v>
          </cell>
          <cell r="BU79">
            <v>-27775112.129999999</v>
          </cell>
          <cell r="BV79">
            <v>-598378769.22000003</v>
          </cell>
          <cell r="BW79">
            <v>-3771190.5</v>
          </cell>
          <cell r="BX79">
            <v>0</v>
          </cell>
          <cell r="BY79">
            <v>0</v>
          </cell>
          <cell r="BZ79">
            <v>-1862526985.1699998</v>
          </cell>
          <cell r="CA79">
            <v>19103867.109999999</v>
          </cell>
          <cell r="CB79">
            <v>-4096662.23</v>
          </cell>
          <cell r="CC79">
            <v>-3639811.28</v>
          </cell>
          <cell r="CD79">
            <v>-159003525.72</v>
          </cell>
          <cell r="CE79">
            <v>289837</v>
          </cell>
          <cell r="CF79">
            <v>19103867.109999999</v>
          </cell>
          <cell r="CG79">
            <v>0</v>
          </cell>
          <cell r="CH79">
            <v>-4096662.23</v>
          </cell>
          <cell r="CI79">
            <v>-3639811.28</v>
          </cell>
          <cell r="CJ79">
            <v>-7736473.5099999979</v>
          </cell>
          <cell r="CK79">
            <v>-41947685.979999997</v>
          </cell>
          <cell r="CL79">
            <v>11367393.600000001</v>
          </cell>
        </row>
        <row r="80">
          <cell r="B80" t="str">
            <v>IAA15</v>
          </cell>
          <cell r="C80">
            <v>-23298976.960000001</v>
          </cell>
          <cell r="E80">
            <v>-1302825.6000000001</v>
          </cell>
          <cell r="F80">
            <v>-4504262.33</v>
          </cell>
          <cell r="G80">
            <v>0</v>
          </cell>
          <cell r="H80">
            <v>43267.06</v>
          </cell>
          <cell r="I80">
            <v>46731.06</v>
          </cell>
          <cell r="K80">
            <v>48834353.039999999</v>
          </cell>
          <cell r="L80">
            <v>20000000</v>
          </cell>
          <cell r="M80">
            <v>754860.4</v>
          </cell>
          <cell r="N80">
            <v>-2686049.93</v>
          </cell>
          <cell r="O80">
            <v>-7684233.7599999998</v>
          </cell>
          <cell r="P80">
            <v>-7363970.3300000001</v>
          </cell>
          <cell r="Q80">
            <v>-13749950.16</v>
          </cell>
          <cell r="R80">
            <v>-3191228.79</v>
          </cell>
          <cell r="S80">
            <v>-3714507.48</v>
          </cell>
          <cell r="T80">
            <v>-6659487.8600000003</v>
          </cell>
          <cell r="U80">
            <v>-1268786.33</v>
          </cell>
          <cell r="V80">
            <v>-8296942.54</v>
          </cell>
          <cell r="W80">
            <v>-1249622.01</v>
          </cell>
          <cell r="X80">
            <v>-5360096.42</v>
          </cell>
          <cell r="Y80">
            <v>18703.2</v>
          </cell>
          <cell r="Z80">
            <v>9629.7800000000007</v>
          </cell>
          <cell r="AC80">
            <v>42194351.479999997</v>
          </cell>
          <cell r="AD80">
            <v>-277856072.87</v>
          </cell>
          <cell r="AE80">
            <v>-20193006.66</v>
          </cell>
          <cell r="AF80">
            <v>-19605030.68</v>
          </cell>
          <cell r="AG80">
            <v>-6353996.5300000003</v>
          </cell>
          <cell r="AH80">
            <v>-19954882.75</v>
          </cell>
          <cell r="AI80">
            <v>-11051158.42</v>
          </cell>
          <cell r="AJ80">
            <v>-26456298.949999999</v>
          </cell>
          <cell r="AK80">
            <v>-0.11</v>
          </cell>
          <cell r="AL80">
            <v>-12655210.289999999</v>
          </cell>
          <cell r="AM80">
            <v>-85564411.75</v>
          </cell>
          <cell r="AN80">
            <v>-8878628.2400000002</v>
          </cell>
          <cell r="AO80">
            <v>-100177.32</v>
          </cell>
          <cell r="AP80">
            <v>-9625853.9100000001</v>
          </cell>
          <cell r="AQ80">
            <v>-162020.94</v>
          </cell>
          <cell r="AR80">
            <v>-48593106.380000003</v>
          </cell>
          <cell r="AS80">
            <v>-326014.71999999997</v>
          </cell>
          <cell r="AT80">
            <v>-3739450.42</v>
          </cell>
          <cell r="AU80">
            <v>0</v>
          </cell>
          <cell r="AV80">
            <v>-92160525.939999998</v>
          </cell>
          <cell r="AW80">
            <v>-113152322.42</v>
          </cell>
          <cell r="AX80">
            <v>-196057842.21000001</v>
          </cell>
          <cell r="AY80">
            <v>5304142.0199999996</v>
          </cell>
          <cell r="AZ80">
            <v>0</v>
          </cell>
          <cell r="BA80">
            <v>739517.57</v>
          </cell>
          <cell r="BB80">
            <v>865351.7</v>
          </cell>
          <cell r="BC80">
            <v>-2838713.6</v>
          </cell>
          <cell r="BD80">
            <v>0</v>
          </cell>
          <cell r="BE80">
            <v>1562073.98</v>
          </cell>
          <cell r="BF80">
            <v>-2838713.6</v>
          </cell>
          <cell r="BG80">
            <v>206206.5</v>
          </cell>
          <cell r="BH80">
            <v>0</v>
          </cell>
          <cell r="BK80">
            <v>-8366.2800000000007</v>
          </cell>
          <cell r="BL80">
            <v>347607.06</v>
          </cell>
          <cell r="BM80">
            <v>0</v>
          </cell>
          <cell r="BN80">
            <v>-116064518.06999999</v>
          </cell>
          <cell r="BO80">
            <v>-143081.26</v>
          </cell>
          <cell r="BP80">
            <v>-2288.98</v>
          </cell>
          <cell r="BQ80">
            <v>-10871332.699999999</v>
          </cell>
          <cell r="BR80">
            <v>-100177.32</v>
          </cell>
          <cell r="BV80">
            <v>-101716973.12999998</v>
          </cell>
          <cell r="BW80">
            <v>-863870059.68999994</v>
          </cell>
          <cell r="BZ80">
            <v>-68313733.100000009</v>
          </cell>
          <cell r="CA80">
            <v>-100177.32</v>
          </cell>
          <cell r="CB80">
            <v>0</v>
          </cell>
          <cell r="CC80">
            <v>0</v>
          </cell>
          <cell r="CF80">
            <v>-100177.32</v>
          </cell>
          <cell r="CG80">
            <v>-100177.32</v>
          </cell>
          <cell r="CH80">
            <v>0</v>
          </cell>
          <cell r="CI80">
            <v>0</v>
          </cell>
          <cell r="CJ80">
            <v>-100177.32</v>
          </cell>
          <cell r="CK80">
            <v>0</v>
          </cell>
          <cell r="CL80">
            <v>-100177.32</v>
          </cell>
        </row>
        <row r="81">
          <cell r="B81" t="str">
            <v>IAA16</v>
          </cell>
          <cell r="C81">
            <v>683978.04</v>
          </cell>
          <cell r="E81">
            <v>-598269.37</v>
          </cell>
          <cell r="F81">
            <v>0</v>
          </cell>
          <cell r="G81">
            <v>26235.38</v>
          </cell>
          <cell r="J81">
            <v>-15637</v>
          </cell>
          <cell r="K81">
            <v>-7</v>
          </cell>
          <cell r="L81">
            <v>5019230.91</v>
          </cell>
          <cell r="M81">
            <v>-12900673.289999999</v>
          </cell>
          <cell r="N81">
            <v>-8653077.2699999996</v>
          </cell>
          <cell r="O81">
            <v>-14386707.85</v>
          </cell>
          <cell r="P81">
            <v>-1450549.35</v>
          </cell>
          <cell r="Q81">
            <v>-19260740.510000002</v>
          </cell>
          <cell r="R81">
            <v>6073838.25</v>
          </cell>
          <cell r="S81">
            <v>-51024993.350000001</v>
          </cell>
          <cell r="T81">
            <v>-50757334.530000001</v>
          </cell>
          <cell r="U81">
            <v>-3097827.68</v>
          </cell>
          <cell r="V81">
            <v>-15928663.810000001</v>
          </cell>
          <cell r="W81">
            <v>-1364501.93</v>
          </cell>
          <cell r="X81">
            <v>4688229.9800000004</v>
          </cell>
          <cell r="Y81">
            <v>11705148.560000001</v>
          </cell>
          <cell r="Z81">
            <v>-69.03</v>
          </cell>
          <cell r="AB81">
            <v>-69.03</v>
          </cell>
          <cell r="AC81">
            <v>586619.64</v>
          </cell>
          <cell r="AD81">
            <v>-336192375.42000002</v>
          </cell>
          <cell r="AE81">
            <v>-1528486.25</v>
          </cell>
          <cell r="AF81">
            <v>0</v>
          </cell>
          <cell r="AG81">
            <v>0</v>
          </cell>
          <cell r="AH81">
            <v>1305947.3400000001</v>
          </cell>
          <cell r="AI81">
            <v>0</v>
          </cell>
          <cell r="AJ81">
            <v>-2759448.09</v>
          </cell>
          <cell r="AK81">
            <v>-17685989.850000001</v>
          </cell>
          <cell r="AL81">
            <v>30298557.32</v>
          </cell>
          <cell r="AM81">
            <v>-112243213.18000001</v>
          </cell>
          <cell r="AN81">
            <v>-446972.73</v>
          </cell>
          <cell r="AO81">
            <v>-148189075.36000001</v>
          </cell>
          <cell r="AP81">
            <v>28469640.140000001</v>
          </cell>
          <cell r="AQ81">
            <v>-775015.17</v>
          </cell>
          <cell r="AR81">
            <v>-28252289.190000001</v>
          </cell>
          <cell r="AS81">
            <v>1597498.35</v>
          </cell>
          <cell r="AT81">
            <v>-15415734.140000001</v>
          </cell>
          <cell r="AU81">
            <v>-60358186.539999999</v>
          </cell>
          <cell r="AV81">
            <v>-1253397.1399999999</v>
          </cell>
          <cell r="AW81">
            <v>-728378316.76999998</v>
          </cell>
          <cell r="AX81">
            <v>-115786152.54000001</v>
          </cell>
          <cell r="AY81">
            <v>725320.17</v>
          </cell>
          <cell r="AZ81">
            <v>-45987025.740000002</v>
          </cell>
          <cell r="BA81">
            <v>1309.3399999999999</v>
          </cell>
          <cell r="BB81">
            <v>-4832960.4000000004</v>
          </cell>
          <cell r="BC81">
            <v>12521477.57</v>
          </cell>
          <cell r="BD81">
            <v>0</v>
          </cell>
          <cell r="BE81">
            <v>6157266.2000000002</v>
          </cell>
          <cell r="BF81">
            <v>-107618.5</v>
          </cell>
          <cell r="BG81">
            <v>-181490.86</v>
          </cell>
          <cell r="BH81">
            <v>5996216.2199999997</v>
          </cell>
          <cell r="BI81">
            <v>2928862.43</v>
          </cell>
          <cell r="BJ81">
            <v>10862204.800000001</v>
          </cell>
          <cell r="BK81">
            <v>422.31</v>
          </cell>
          <cell r="BN81">
            <v>-190104161.35999998</v>
          </cell>
          <cell r="BO81">
            <v>-578268</v>
          </cell>
          <cell r="BP81">
            <v>-4042549.86</v>
          </cell>
          <cell r="BQ81">
            <v>-446972.73</v>
          </cell>
          <cell r="BR81">
            <v>-244003288.40000001</v>
          </cell>
          <cell r="BT81">
            <v>-1700019.42</v>
          </cell>
          <cell r="BV81">
            <v>-24327386.869999997</v>
          </cell>
          <cell r="BW81">
            <v>-133570164.86999999</v>
          </cell>
          <cell r="BZ81">
            <v>-73983394.99000001</v>
          </cell>
          <cell r="CA81">
            <v>-119719435.22000001</v>
          </cell>
          <cell r="CB81">
            <v>-51024993.350000001</v>
          </cell>
          <cell r="CC81">
            <v>-12900673.289999999</v>
          </cell>
          <cell r="CF81">
            <v>-119719435.22000001</v>
          </cell>
          <cell r="CG81">
            <v>-148189075.36000001</v>
          </cell>
          <cell r="CH81">
            <v>-51024993.350000001</v>
          </cell>
          <cell r="CI81">
            <v>-12900673.289999999</v>
          </cell>
          <cell r="CJ81">
            <v>-212114742.00000003</v>
          </cell>
          <cell r="CK81">
            <v>-60358186.539999999</v>
          </cell>
          <cell r="CL81">
            <v>-183645101.86000001</v>
          </cell>
        </row>
        <row r="82">
          <cell r="B82" t="str">
            <v>IAA17</v>
          </cell>
          <cell r="C82">
            <v>-745505.85</v>
          </cell>
          <cell r="E82">
            <v>-76205</v>
          </cell>
          <cell r="F82">
            <v>-25555935.559999999</v>
          </cell>
          <cell r="G82">
            <v>26235.38</v>
          </cell>
          <cell r="H82">
            <v>0</v>
          </cell>
          <cell r="I82">
            <v>-156833.28</v>
          </cell>
          <cell r="J82">
            <v>-15637</v>
          </cell>
          <cell r="K82">
            <v>1409412.53</v>
          </cell>
          <cell r="L82">
            <v>1218335.28</v>
          </cell>
          <cell r="M82">
            <v>61050.1</v>
          </cell>
          <cell r="N82">
            <v>103926.31</v>
          </cell>
          <cell r="O82">
            <v>-14386707.85</v>
          </cell>
          <cell r="P82">
            <v>-483598.74</v>
          </cell>
          <cell r="Q82">
            <v>0</v>
          </cell>
          <cell r="R82">
            <v>-750065.05</v>
          </cell>
          <cell r="S82">
            <v>-207852.62</v>
          </cell>
          <cell r="U82">
            <v>-122100.17</v>
          </cell>
          <cell r="V82">
            <v>-15928663.810000001</v>
          </cell>
          <cell r="W82">
            <v>-207574.21</v>
          </cell>
          <cell r="X82">
            <v>4688229.9800000004</v>
          </cell>
          <cell r="Y82">
            <v>-544768.05000000005</v>
          </cell>
          <cell r="Z82">
            <v>69.03</v>
          </cell>
          <cell r="AB82">
            <v>69.03</v>
          </cell>
          <cell r="AC82">
            <v>653724.17000000004</v>
          </cell>
          <cell r="AD82">
            <v>-186123038.31</v>
          </cell>
          <cell r="AE82">
            <v>1122645.8999999999</v>
          </cell>
          <cell r="AF82">
            <v>-51575.38</v>
          </cell>
          <cell r="AG82">
            <v>-24506.880000000001</v>
          </cell>
          <cell r="AH82">
            <v>-607731.37</v>
          </cell>
          <cell r="AI82">
            <v>-15212.12</v>
          </cell>
          <cell r="AJ82">
            <v>-1025433.54</v>
          </cell>
          <cell r="AK82">
            <v>-1895588</v>
          </cell>
          <cell r="AL82">
            <v>-5929725.1299999999</v>
          </cell>
          <cell r="AM82">
            <v>-8613293.7300000004</v>
          </cell>
          <cell r="AN82">
            <v>-45448143.350000001</v>
          </cell>
          <cell r="AO82">
            <v>-145472.19</v>
          </cell>
          <cell r="AP82">
            <v>880432.07</v>
          </cell>
          <cell r="AQ82">
            <v>-9031.8700000000008</v>
          </cell>
          <cell r="AR82">
            <v>-1507758.28</v>
          </cell>
          <cell r="AS82">
            <v>-335861.69</v>
          </cell>
          <cell r="AT82">
            <v>1228179.8</v>
          </cell>
          <cell r="AU82">
            <v>-4165496.53</v>
          </cell>
          <cell r="AV82">
            <v>-47147.45</v>
          </cell>
          <cell r="AW82">
            <v>-10493753038.59</v>
          </cell>
          <cell r="AX82">
            <v>-12634273.970000001</v>
          </cell>
          <cell r="AY82">
            <v>-17893.73</v>
          </cell>
          <cell r="AZ82">
            <v>-542098.22</v>
          </cell>
          <cell r="BA82">
            <v>-78469.53</v>
          </cell>
          <cell r="BB82">
            <v>0</v>
          </cell>
          <cell r="BC82">
            <v>-155657.24</v>
          </cell>
          <cell r="BD82">
            <v>-10936583.560000001</v>
          </cell>
          <cell r="BE82">
            <v>-8137527</v>
          </cell>
          <cell r="BF82">
            <v>-4991160.4800000004</v>
          </cell>
          <cell r="BG82">
            <v>-3375547.96</v>
          </cell>
          <cell r="BH82">
            <v>-4907429.09</v>
          </cell>
          <cell r="BI82">
            <v>-2190091.25</v>
          </cell>
          <cell r="BJ82">
            <v>-8073251.0099999998</v>
          </cell>
          <cell r="BK82">
            <v>-8038.15</v>
          </cell>
          <cell r="BL82">
            <v>-200</v>
          </cell>
          <cell r="BM82">
            <v>-8366.2800000000007</v>
          </cell>
          <cell r="BN82">
            <v>-3275197.35</v>
          </cell>
          <cell r="BO82">
            <v>61829.19</v>
          </cell>
          <cell r="BP82">
            <v>-108246.58</v>
          </cell>
          <cell r="BQ82">
            <v>0</v>
          </cell>
          <cell r="BR82">
            <v>-3285064.46</v>
          </cell>
          <cell r="BS82">
            <v>-6352490</v>
          </cell>
          <cell r="BV82">
            <v>-1453410.38</v>
          </cell>
          <cell r="BW82">
            <v>-33122645.620000001</v>
          </cell>
          <cell r="BZ82">
            <v>-279578.48</v>
          </cell>
          <cell r="CA82">
            <v>880432.07</v>
          </cell>
          <cell r="CB82">
            <v>0</v>
          </cell>
          <cell r="CC82">
            <v>0</v>
          </cell>
          <cell r="CF82">
            <v>880432.07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-4165496.53</v>
          </cell>
          <cell r="CL82">
            <v>880432.06999999983</v>
          </cell>
        </row>
        <row r="83">
          <cell r="B83" t="str">
            <v>IAB10</v>
          </cell>
          <cell r="C83">
            <v>-26152965.850000001</v>
          </cell>
          <cell r="F83">
            <v>-4787645.16</v>
          </cell>
          <cell r="G83">
            <v>-868598636</v>
          </cell>
          <cell r="J83">
            <v>-15637</v>
          </cell>
          <cell r="K83">
            <v>-7</v>
          </cell>
          <cell r="L83">
            <v>5320518.46</v>
          </cell>
          <cell r="M83">
            <v>-60143651.960000001</v>
          </cell>
          <cell r="N83">
            <v>-63227082.359999999</v>
          </cell>
          <cell r="O83">
            <v>-18843495.649999999</v>
          </cell>
          <cell r="P83">
            <v>-1520357.78</v>
          </cell>
          <cell r="Q83">
            <v>5553611.75</v>
          </cell>
          <cell r="R83">
            <v>-20808302.190000001</v>
          </cell>
          <cell r="S83">
            <v>-208445412.09999999</v>
          </cell>
          <cell r="T83">
            <v>-53600.04</v>
          </cell>
          <cell r="U83">
            <v>0</v>
          </cell>
          <cell r="V83">
            <v>-54271286.200000003</v>
          </cell>
          <cell r="W83">
            <v>-1221055.31</v>
          </cell>
          <cell r="X83">
            <v>-1200</v>
          </cell>
          <cell r="Y83">
            <v>-19052874.23</v>
          </cell>
          <cell r="Z83">
            <v>34201219.030000001</v>
          </cell>
          <cell r="AB83">
            <v>-69.03</v>
          </cell>
          <cell r="AD83">
            <v>-9499770.1999999993</v>
          </cell>
          <cell r="AE83">
            <v>-1153924.72</v>
          </cell>
          <cell r="AF83">
            <v>-1169.58</v>
          </cell>
          <cell r="AG83">
            <v>-90243.19</v>
          </cell>
          <cell r="AH83">
            <v>-6447601.3099999996</v>
          </cell>
          <cell r="AI83">
            <v>0</v>
          </cell>
          <cell r="AJ83">
            <v>-4940111.1399999997</v>
          </cell>
          <cell r="AK83">
            <v>-1115915.72</v>
          </cell>
          <cell r="AL83">
            <v>-66628132.68</v>
          </cell>
          <cell r="AM83">
            <v>-930282635.86000001</v>
          </cell>
          <cell r="AN83">
            <v>-0.01</v>
          </cell>
          <cell r="AO83">
            <v>-756083961.59000003</v>
          </cell>
          <cell r="AQ83">
            <v>-2920300.16</v>
          </cell>
          <cell r="AR83">
            <v>-207754403.22999999</v>
          </cell>
          <cell r="AS83">
            <v>234995000.72999999</v>
          </cell>
          <cell r="AT83">
            <v>-70670526.099999994</v>
          </cell>
          <cell r="AU83">
            <v>-170511790</v>
          </cell>
          <cell r="AV83">
            <v>-5311396.1399999997</v>
          </cell>
          <cell r="AW83">
            <v>-1536716217.1400001</v>
          </cell>
          <cell r="AX83">
            <v>-22568988.710000001</v>
          </cell>
          <cell r="AY83">
            <v>3108130.32</v>
          </cell>
          <cell r="AZ83">
            <v>-447739.66</v>
          </cell>
          <cell r="BA83">
            <v>-20141024.829999998</v>
          </cell>
          <cell r="BB83">
            <v>-11678371.5</v>
          </cell>
          <cell r="BD83">
            <v>-15432030.85</v>
          </cell>
          <cell r="BE83">
            <v>-15439595.41</v>
          </cell>
          <cell r="BF83">
            <v>-9742193.8300000001</v>
          </cell>
          <cell r="BG83">
            <v>-26571817.390000001</v>
          </cell>
          <cell r="BH83">
            <v>-168392.34</v>
          </cell>
          <cell r="BI83">
            <v>-10601406.029999999</v>
          </cell>
          <cell r="BJ83">
            <v>-28413444.289999999</v>
          </cell>
          <cell r="BN83">
            <v>-1105366458.77</v>
          </cell>
          <cell r="BO83">
            <v>-74065.039999999994</v>
          </cell>
          <cell r="BP83">
            <v>-1415.29</v>
          </cell>
          <cell r="BQ83">
            <v>-6768662.9900000002</v>
          </cell>
          <cell r="BR83">
            <v>-990471806.62</v>
          </cell>
          <cell r="BV83">
            <v>2.9999978374689817E-2</v>
          </cell>
          <cell r="BW83">
            <v>-1865942.82</v>
          </cell>
          <cell r="BZ83">
            <v>-351539711.17999995</v>
          </cell>
          <cell r="CA83">
            <v>-721882742.56000006</v>
          </cell>
          <cell r="CB83">
            <v>-208445412.09999999</v>
          </cell>
          <cell r="CC83">
            <v>-60143651.960000001</v>
          </cell>
          <cell r="CF83">
            <v>-721882742.56000006</v>
          </cell>
          <cell r="CG83">
            <v>-721882742.56000006</v>
          </cell>
          <cell r="CH83">
            <v>-208445412.09999999</v>
          </cell>
          <cell r="CI83">
            <v>-60143651.960000001</v>
          </cell>
          <cell r="CJ83">
            <v>-990471806.62</v>
          </cell>
          <cell r="CK83">
            <v>0</v>
          </cell>
          <cell r="CL83">
            <v>-990471806.62</v>
          </cell>
        </row>
        <row r="84">
          <cell r="B84" t="str">
            <v>IAB11</v>
          </cell>
          <cell r="C84">
            <v>-8652836.5600000005</v>
          </cell>
          <cell r="E84">
            <v>-2028877.3</v>
          </cell>
          <cell r="F84">
            <v>-306194.56</v>
          </cell>
          <cell r="G84">
            <v>-110994733.43000001</v>
          </cell>
          <cell r="H84">
            <v>44033.41</v>
          </cell>
          <cell r="I84">
            <v>44033.41</v>
          </cell>
          <cell r="J84">
            <v>-15637</v>
          </cell>
          <cell r="K84">
            <v>-7</v>
          </cell>
          <cell r="L84">
            <v>199904517</v>
          </cell>
          <cell r="M84">
            <v>-8985426.9000000004</v>
          </cell>
          <cell r="N84">
            <v>-7287017.8499999996</v>
          </cell>
          <cell r="O84">
            <v>-18843495.649999999</v>
          </cell>
          <cell r="P84">
            <v>-2012270.08</v>
          </cell>
          <cell r="Q84">
            <v>0</v>
          </cell>
          <cell r="R84">
            <v>-1598547.25</v>
          </cell>
          <cell r="S84">
            <v>-28121833.219999999</v>
          </cell>
          <cell r="U84">
            <v>-803114.87</v>
          </cell>
          <cell r="V84">
            <v>-54271286.200000003</v>
          </cell>
          <cell r="W84">
            <v>-7933427.9400000004</v>
          </cell>
          <cell r="X84">
            <v>-1200</v>
          </cell>
          <cell r="Y84">
            <v>-1146214.6599999999</v>
          </cell>
          <cell r="Z84">
            <v>11092782.85</v>
          </cell>
          <cell r="AA84">
            <v>9629.7800000000007</v>
          </cell>
          <cell r="AB84">
            <v>69.03</v>
          </cell>
          <cell r="AC84">
            <v>197939.68</v>
          </cell>
          <cell r="AD84">
            <v>0</v>
          </cell>
          <cell r="AE84">
            <v>-9749578.3200000003</v>
          </cell>
          <cell r="AF84">
            <v>-397404.97</v>
          </cell>
          <cell r="AG84">
            <v>-2339428.75</v>
          </cell>
          <cell r="AH84">
            <v>-2175832.17</v>
          </cell>
          <cell r="AI84">
            <v>-913653</v>
          </cell>
          <cell r="AJ84">
            <v>-9507890.9100000001</v>
          </cell>
          <cell r="AK84">
            <v>-25818445.629999999</v>
          </cell>
          <cell r="AL84">
            <v>-51739094.149999999</v>
          </cell>
          <cell r="AM84">
            <v>-96875864.560000002</v>
          </cell>
          <cell r="AN84">
            <v>-72818246.079999998</v>
          </cell>
          <cell r="AO84">
            <v>-82521853.180000007</v>
          </cell>
          <cell r="AP84">
            <v>1258244.43</v>
          </cell>
          <cell r="AQ84">
            <v>-500000</v>
          </cell>
          <cell r="AR84">
            <v>-12605379.619999999</v>
          </cell>
          <cell r="AS84">
            <v>-6239482.0899999999</v>
          </cell>
          <cell r="AT84">
            <v>-4863142.41</v>
          </cell>
          <cell r="AU84">
            <v>-6372142.3799999999</v>
          </cell>
          <cell r="AV84">
            <v>-2669758.73</v>
          </cell>
          <cell r="AW84">
            <v>-784478500.79999995</v>
          </cell>
          <cell r="AX84">
            <v>-1782670.4</v>
          </cell>
          <cell r="AY84">
            <v>-9401264.6400000006</v>
          </cell>
          <cell r="AZ84">
            <v>-51344392.799999997</v>
          </cell>
          <cell r="BA84">
            <v>-7285288.6399999997</v>
          </cell>
          <cell r="BB84">
            <v>-1431518.72</v>
          </cell>
          <cell r="BC84">
            <v>1922127.88</v>
          </cell>
          <cell r="BD84">
            <v>0</v>
          </cell>
          <cell r="BE84">
            <v>1670048.7</v>
          </cell>
          <cell r="BF84">
            <v>-399544.6</v>
          </cell>
          <cell r="BG84">
            <v>-399544.6</v>
          </cell>
          <cell r="BH84">
            <v>-1842.73</v>
          </cell>
          <cell r="BI84">
            <v>-7858163</v>
          </cell>
          <cell r="BJ84">
            <v>-3559835.78</v>
          </cell>
          <cell r="BK84">
            <v>-52269.45</v>
          </cell>
          <cell r="BL84">
            <v>0</v>
          </cell>
          <cell r="BM84">
            <v>8275.52</v>
          </cell>
          <cell r="BN84">
            <v>-132595156.30000001</v>
          </cell>
          <cell r="BO84">
            <v>-39419.199999999997</v>
          </cell>
          <cell r="BP84">
            <v>-43231.57</v>
          </cell>
          <cell r="BQ84">
            <v>-855725.81</v>
          </cell>
          <cell r="BR84">
            <v>-124743011.25</v>
          </cell>
          <cell r="BS84">
            <v>-6352490</v>
          </cell>
          <cell r="BT84">
            <v>4648614.83</v>
          </cell>
          <cell r="BV84">
            <v>-23286556.66</v>
          </cell>
          <cell r="BW84">
            <v>-2.0000033546239138E-2</v>
          </cell>
          <cell r="BZ84">
            <v>-4863142.41</v>
          </cell>
          <cell r="CA84">
            <v>-81263608.75</v>
          </cell>
          <cell r="CB84">
            <v>-28121833.219999999</v>
          </cell>
          <cell r="CC84">
            <v>-8985426.9000000004</v>
          </cell>
          <cell r="CF84">
            <v>-81263608.75</v>
          </cell>
          <cell r="CG84">
            <v>-82521853.180000007</v>
          </cell>
          <cell r="CH84">
            <v>-28121833.219999999</v>
          </cell>
          <cell r="CI84">
            <v>-8985426.9000000004</v>
          </cell>
          <cell r="CJ84">
            <v>-119629113.30000001</v>
          </cell>
          <cell r="CK84">
            <v>-6372142.3799999999</v>
          </cell>
          <cell r="CL84">
            <v>-118370868.87</v>
          </cell>
        </row>
        <row r="85">
          <cell r="B85" t="str">
            <v>IAB12</v>
          </cell>
          <cell r="C85">
            <v>-13277392.16</v>
          </cell>
          <cell r="E85">
            <v>-2216988.92</v>
          </cell>
          <cell r="F85">
            <v>-216243.93</v>
          </cell>
          <cell r="G85">
            <v>-0.01</v>
          </cell>
          <cell r="I85">
            <v>-122002.57</v>
          </cell>
          <cell r="J85">
            <v>0</v>
          </cell>
          <cell r="K85">
            <v>-7</v>
          </cell>
          <cell r="L85">
            <v>0</v>
          </cell>
          <cell r="M85">
            <v>-2283457.14</v>
          </cell>
          <cell r="N85">
            <v>-3047461.9</v>
          </cell>
          <cell r="O85">
            <v>-93513454.590000004</v>
          </cell>
          <cell r="P85">
            <v>-7649715.0499999998</v>
          </cell>
          <cell r="Q85">
            <v>-32478</v>
          </cell>
          <cell r="R85">
            <v>-2201151.31</v>
          </cell>
          <cell r="S85">
            <v>-13088537.449999999</v>
          </cell>
          <cell r="T85">
            <v>-39</v>
          </cell>
          <cell r="U85">
            <v>-6133263.0099999998</v>
          </cell>
          <cell r="V85">
            <v>-238902955.25999999</v>
          </cell>
          <cell r="W85">
            <v>-54069514.200000003</v>
          </cell>
          <cell r="X85">
            <v>0</v>
          </cell>
          <cell r="Y85">
            <v>-244062.7</v>
          </cell>
          <cell r="Z85">
            <v>949396.76</v>
          </cell>
          <cell r="AB85">
            <v>-69.03</v>
          </cell>
          <cell r="AC85">
            <v>73906385.829999998</v>
          </cell>
          <cell r="AD85">
            <v>-391033607.16000003</v>
          </cell>
          <cell r="AE85">
            <v>-13362888.92</v>
          </cell>
          <cell r="AF85">
            <v>-23248310.190000001</v>
          </cell>
          <cell r="AG85">
            <v>-889769.67</v>
          </cell>
          <cell r="AH85">
            <v>-27820559.050000001</v>
          </cell>
          <cell r="AI85">
            <v>-2637262.96</v>
          </cell>
          <cell r="AJ85">
            <v>-36180818.090000004</v>
          </cell>
          <cell r="AK85">
            <v>-93628673.870000005</v>
          </cell>
          <cell r="AL85">
            <v>-805970.26</v>
          </cell>
          <cell r="AM85">
            <v>-43684303.079999998</v>
          </cell>
          <cell r="AN85">
            <v>-22017031.719999999</v>
          </cell>
          <cell r="AO85">
            <v>-33994172.479999997</v>
          </cell>
          <cell r="AP85">
            <v>-2406283.59</v>
          </cell>
          <cell r="AQ85">
            <v>-34496.03</v>
          </cell>
          <cell r="AR85">
            <v>-1066686182.35</v>
          </cell>
          <cell r="AS85">
            <v>-202005.18</v>
          </cell>
          <cell r="AT85">
            <v>-4863142.41</v>
          </cell>
          <cell r="AU85">
            <v>-8736520.0500000007</v>
          </cell>
          <cell r="AV85">
            <v>-4752464.12</v>
          </cell>
          <cell r="AW85">
            <v>-29697133.239999998</v>
          </cell>
          <cell r="AX85">
            <v>-555731.56999999995</v>
          </cell>
          <cell r="AY85">
            <v>-43352.15</v>
          </cell>
          <cell r="AZ85">
            <v>0</v>
          </cell>
          <cell r="BA85">
            <v>-447143.03</v>
          </cell>
          <cell r="BB85">
            <v>-1058295.32</v>
          </cell>
          <cell r="BC85">
            <v>-78329.62</v>
          </cell>
          <cell r="BD85">
            <v>0</v>
          </cell>
          <cell r="BF85">
            <v>245318.44</v>
          </cell>
          <cell r="BG85">
            <v>-8430462.4000000004</v>
          </cell>
          <cell r="BH85">
            <v>-207869.63</v>
          </cell>
          <cell r="BI85">
            <v>-7858163</v>
          </cell>
          <cell r="BJ85">
            <v>-3559835.78</v>
          </cell>
          <cell r="BK85">
            <v>-73015.350000000006</v>
          </cell>
          <cell r="BL85">
            <v>-191293.76</v>
          </cell>
          <cell r="BM85">
            <v>-9070852.0999999996</v>
          </cell>
          <cell r="BN85">
            <v>-52957505.310000002</v>
          </cell>
          <cell r="BO85">
            <v>-23334.2</v>
          </cell>
          <cell r="BP85">
            <v>-8897.4699999999993</v>
          </cell>
          <cell r="BQ85">
            <v>19462811.530000005</v>
          </cell>
          <cell r="BR85">
            <v>-48416770.309999995</v>
          </cell>
          <cell r="BS85">
            <v>-6520505</v>
          </cell>
          <cell r="BV85">
            <v>-14403231.689999999</v>
          </cell>
          <cell r="BW85">
            <v>-31298537.899999999</v>
          </cell>
          <cell r="BZ85">
            <v>-1325196206.3700001</v>
          </cell>
          <cell r="CA85">
            <v>-33044775.719999995</v>
          </cell>
          <cell r="CB85">
            <v>-13088537.449999999</v>
          </cell>
          <cell r="CC85">
            <v>-2283457.14</v>
          </cell>
          <cell r="CF85">
            <v>-33044775.719999995</v>
          </cell>
          <cell r="CG85">
            <v>-33044775.719999995</v>
          </cell>
          <cell r="CH85">
            <v>-13088537.449999999</v>
          </cell>
          <cell r="CI85">
            <v>-2283457.14</v>
          </cell>
          <cell r="CJ85">
            <v>-48416770.309999995</v>
          </cell>
          <cell r="CK85">
            <v>0</v>
          </cell>
          <cell r="CL85">
            <v>-48416770.309999995</v>
          </cell>
        </row>
        <row r="86">
          <cell r="B86" t="str">
            <v>IAC10</v>
          </cell>
          <cell r="C86">
            <v>-6705837.8600000003</v>
          </cell>
          <cell r="E86">
            <v>-225000</v>
          </cell>
          <cell r="F86">
            <v>439986.98</v>
          </cell>
          <cell r="G86">
            <v>-2419903.9300000002</v>
          </cell>
          <cell r="I86">
            <v>44033.41</v>
          </cell>
          <cell r="L86">
            <v>-109175012.11</v>
          </cell>
          <cell r="M86">
            <v>1516451.99</v>
          </cell>
          <cell r="N86">
            <v>-96637195.709999993</v>
          </cell>
          <cell r="O86">
            <v>-12113243.6</v>
          </cell>
          <cell r="P86">
            <v>734304.4</v>
          </cell>
          <cell r="Q86">
            <v>-1000</v>
          </cell>
          <cell r="R86">
            <v>-5775960.96</v>
          </cell>
          <cell r="S86">
            <v>7731370.8300000001</v>
          </cell>
          <cell r="U86">
            <v>0</v>
          </cell>
          <cell r="V86">
            <v>-28728048.77</v>
          </cell>
          <cell r="W86">
            <v>-3032903.82</v>
          </cell>
          <cell r="X86">
            <v>-2000</v>
          </cell>
          <cell r="Y86">
            <v>-1953591.01</v>
          </cell>
          <cell r="Z86">
            <v>14328120.18</v>
          </cell>
          <cell r="AA86">
            <v>9629.7800000000007</v>
          </cell>
          <cell r="AB86">
            <v>-69.03</v>
          </cell>
          <cell r="AC86">
            <v>73906385.829999998</v>
          </cell>
          <cell r="AE86">
            <v>-276454697.94999999</v>
          </cell>
          <cell r="AF86">
            <v>-69354.600000000006</v>
          </cell>
          <cell r="AG86">
            <v>-53180.44</v>
          </cell>
          <cell r="AH86">
            <v>0</v>
          </cell>
          <cell r="AI86">
            <v>0</v>
          </cell>
          <cell r="AJ86">
            <v>-8910639.5399999991</v>
          </cell>
          <cell r="AK86">
            <v>0</v>
          </cell>
          <cell r="AL86">
            <v>-10685278.41</v>
          </cell>
          <cell r="AM86">
            <v>-3498141.58</v>
          </cell>
          <cell r="AN86">
            <v>61355043.789999999</v>
          </cell>
          <cell r="AO86">
            <v>-3286618.4</v>
          </cell>
          <cell r="AQ86">
            <v>-394507.89</v>
          </cell>
          <cell r="AR86">
            <v>-130184997.39</v>
          </cell>
          <cell r="AS86">
            <v>-208783520.22</v>
          </cell>
          <cell r="AT86">
            <v>-9421858.5099999998</v>
          </cell>
          <cell r="AU86">
            <v>-7946.46</v>
          </cell>
          <cell r="AV86">
            <v>-73110484.890000001</v>
          </cell>
          <cell r="AW86">
            <v>-85513095.349999994</v>
          </cell>
          <cell r="AX86">
            <v>1842765290.51</v>
          </cell>
          <cell r="AY86">
            <v>-1201761.8899999999</v>
          </cell>
          <cell r="AZ86">
            <v>-243833.27</v>
          </cell>
          <cell r="BA86">
            <v>-6700480.8499999996</v>
          </cell>
          <cell r="BC86">
            <v>1366894.4</v>
          </cell>
          <cell r="BD86">
            <v>553702.14</v>
          </cell>
          <cell r="BE86">
            <v>-1320009.24</v>
          </cell>
          <cell r="BF86">
            <v>51881.64</v>
          </cell>
          <cell r="BG86">
            <v>-830955.8</v>
          </cell>
          <cell r="BH86">
            <v>6024925.5</v>
          </cell>
          <cell r="BI86">
            <v>-9960.3700000000008</v>
          </cell>
          <cell r="BJ86">
            <v>-5544381.7400000002</v>
          </cell>
          <cell r="BK86">
            <v>-4135.79</v>
          </cell>
          <cell r="BN86">
            <v>-3498141.58</v>
          </cell>
          <cell r="BO86">
            <v>-23334.2</v>
          </cell>
          <cell r="BP86">
            <v>0</v>
          </cell>
          <cell r="BQ86">
            <v>12343945.730000002</v>
          </cell>
          <cell r="BR86">
            <v>-3286618.4</v>
          </cell>
          <cell r="BT86">
            <v>-2200833.7999999998</v>
          </cell>
          <cell r="BV86">
            <v>328873111.19999993</v>
          </cell>
          <cell r="BW86">
            <v>-21160856.809999999</v>
          </cell>
          <cell r="BZ86">
            <v>-180448148.26999998</v>
          </cell>
          <cell r="CA86">
            <v>-3286618.4</v>
          </cell>
          <cell r="CB86">
            <v>0</v>
          </cell>
          <cell r="CC86">
            <v>0</v>
          </cell>
          <cell r="CF86">
            <v>-3286618.4</v>
          </cell>
          <cell r="CG86">
            <v>-3286618.4</v>
          </cell>
          <cell r="CH86">
            <v>0</v>
          </cell>
          <cell r="CI86">
            <v>0</v>
          </cell>
          <cell r="CJ86">
            <v>-3286618.4</v>
          </cell>
          <cell r="CK86">
            <v>0</v>
          </cell>
          <cell r="CL86">
            <v>-3286618.4</v>
          </cell>
        </row>
        <row r="87">
          <cell r="B87" t="str">
            <v>IAC11</v>
          </cell>
          <cell r="C87">
            <v>0</v>
          </cell>
          <cell r="E87">
            <v>-165</v>
          </cell>
          <cell r="F87">
            <v>-384434.84</v>
          </cell>
          <cell r="G87">
            <v>-26953107.030000001</v>
          </cell>
          <cell r="I87">
            <v>-119841.96</v>
          </cell>
          <cell r="J87">
            <v>0</v>
          </cell>
          <cell r="K87">
            <v>-7</v>
          </cell>
          <cell r="L87">
            <v>261371944</v>
          </cell>
          <cell r="M87">
            <v>152580.06</v>
          </cell>
          <cell r="N87">
            <v>-0.01</v>
          </cell>
          <cell r="O87">
            <v>-2504458.84</v>
          </cell>
          <cell r="P87">
            <v>-841909.25</v>
          </cell>
          <cell r="Q87">
            <v>0</v>
          </cell>
          <cell r="R87">
            <v>-9656710.1400000006</v>
          </cell>
          <cell r="S87">
            <v>0</v>
          </cell>
          <cell r="U87">
            <v>-51198924.670000002</v>
          </cell>
          <cell r="V87">
            <v>-9880141.3000000007</v>
          </cell>
          <cell r="W87">
            <v>0</v>
          </cell>
          <cell r="X87">
            <v>0</v>
          </cell>
          <cell r="Y87">
            <v>-9656710.1400000006</v>
          </cell>
          <cell r="Z87">
            <v>-0.14000000000000001</v>
          </cell>
          <cell r="AB87">
            <v>69.03</v>
          </cell>
          <cell r="AC87">
            <v>1015496.96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-230859.2</v>
          </cell>
          <cell r="AK87">
            <v>-237278</v>
          </cell>
          <cell r="AL87">
            <v>0</v>
          </cell>
          <cell r="AM87">
            <v>-305066170.69999999</v>
          </cell>
          <cell r="AN87">
            <v>401287.86</v>
          </cell>
          <cell r="AO87">
            <v>-713413169.02999997</v>
          </cell>
          <cell r="AP87">
            <v>331764021.72000003</v>
          </cell>
          <cell r="AQ87">
            <v>-49455.22</v>
          </cell>
          <cell r="AR87">
            <v>-32302543.300000001</v>
          </cell>
          <cell r="AS87">
            <v>-82352655.760000005</v>
          </cell>
          <cell r="AT87">
            <v>-9421858.5099999998</v>
          </cell>
          <cell r="AU87">
            <v>381647671.58999997</v>
          </cell>
          <cell r="AV87">
            <v>-2205222715.04</v>
          </cell>
          <cell r="AW87">
            <v>-309643189.73000002</v>
          </cell>
          <cell r="AX87">
            <v>183688790.88</v>
          </cell>
          <cell r="AY87">
            <v>2637872267.46</v>
          </cell>
          <cell r="AZ87">
            <v>-933338743.5</v>
          </cell>
          <cell r="BA87">
            <v>-33664409.350000001</v>
          </cell>
          <cell r="BB87">
            <v>-142668553</v>
          </cell>
          <cell r="BD87">
            <v>379017.53</v>
          </cell>
          <cell r="BE87">
            <v>-4620805.6399999997</v>
          </cell>
          <cell r="BF87">
            <v>-16199.94</v>
          </cell>
          <cell r="BG87">
            <v>-3951.59</v>
          </cell>
          <cell r="BH87">
            <v>2550</v>
          </cell>
          <cell r="BI87">
            <v>-0.17</v>
          </cell>
          <cell r="BJ87">
            <v>-8742184.5999999996</v>
          </cell>
          <cell r="BK87">
            <v>-9461132.6799999997</v>
          </cell>
          <cell r="BL87">
            <v>-1697251.01</v>
          </cell>
          <cell r="BM87">
            <v>-1059078.49</v>
          </cell>
          <cell r="BN87">
            <v>-590413.32999998331</v>
          </cell>
          <cell r="BO87">
            <v>-39419.199999999997</v>
          </cell>
          <cell r="BP87">
            <v>-5627.17</v>
          </cell>
          <cell r="BQ87">
            <v>274491.27</v>
          </cell>
          <cell r="BR87">
            <v>-1475.7199999690056</v>
          </cell>
          <cell r="BS87">
            <v>-6520505</v>
          </cell>
          <cell r="BT87">
            <v>-2200833.7999999998</v>
          </cell>
          <cell r="BV87">
            <v>65535203.109999999</v>
          </cell>
          <cell r="BW87">
            <v>390980951.62</v>
          </cell>
          <cell r="BZ87">
            <v>-43671646.480000004</v>
          </cell>
          <cell r="CA87">
            <v>-381649147.30999994</v>
          </cell>
          <cell r="CB87">
            <v>0</v>
          </cell>
          <cell r="CC87">
            <v>0</v>
          </cell>
          <cell r="CF87">
            <v>-381649147.30999994</v>
          </cell>
          <cell r="CG87">
            <v>-713413169.02999997</v>
          </cell>
          <cell r="CH87">
            <v>0</v>
          </cell>
          <cell r="CI87">
            <v>0</v>
          </cell>
          <cell r="CJ87">
            <v>-713413169.02999997</v>
          </cell>
          <cell r="CK87">
            <v>381647671.58999997</v>
          </cell>
          <cell r="CL87">
            <v>-381649147.30999994</v>
          </cell>
        </row>
        <row r="88">
          <cell r="B88" t="str">
            <v>IAC12</v>
          </cell>
          <cell r="C88">
            <v>-1957913.68</v>
          </cell>
          <cell r="F88">
            <v>0</v>
          </cell>
          <cell r="G88">
            <v>-24958699.239999998</v>
          </cell>
          <cell r="I88">
            <v>-156833.28</v>
          </cell>
          <cell r="J88">
            <v>0</v>
          </cell>
          <cell r="K88">
            <v>-5121</v>
          </cell>
          <cell r="M88">
            <v>91452.43</v>
          </cell>
          <cell r="N88">
            <v>-6227960.1200000001</v>
          </cell>
          <cell r="O88">
            <v>-2504458.84</v>
          </cell>
          <cell r="P88">
            <v>170957.69</v>
          </cell>
          <cell r="Q88">
            <v>0</v>
          </cell>
          <cell r="R88">
            <v>-261009.16</v>
          </cell>
          <cell r="S88">
            <v>-19427.39</v>
          </cell>
          <cell r="U88">
            <v>-55068.1</v>
          </cell>
          <cell r="V88">
            <v>-9880141.3000000007</v>
          </cell>
          <cell r="W88">
            <v>-182904.76</v>
          </cell>
          <cell r="X88">
            <v>-240741.68</v>
          </cell>
          <cell r="Y88">
            <v>-44910.85</v>
          </cell>
          <cell r="Z88">
            <v>0</v>
          </cell>
          <cell r="AB88">
            <v>69.03</v>
          </cell>
          <cell r="AC88">
            <v>1015496.96</v>
          </cell>
          <cell r="AD88">
            <v>36225450.729999997</v>
          </cell>
          <cell r="AF88">
            <v>-8046337.8099999996</v>
          </cell>
          <cell r="AG88">
            <v>-157408.28</v>
          </cell>
          <cell r="AH88">
            <v>-341915.39</v>
          </cell>
          <cell r="AI88">
            <v>-40719242.189999998</v>
          </cell>
          <cell r="AJ88">
            <v>-438200.65</v>
          </cell>
          <cell r="AK88">
            <v>-96584.19</v>
          </cell>
          <cell r="AL88">
            <v>-711485.49</v>
          </cell>
          <cell r="AM88">
            <v>0</v>
          </cell>
          <cell r="AN88">
            <v>-1216206.6599999999</v>
          </cell>
          <cell r="AO88">
            <v>0</v>
          </cell>
          <cell r="AP88">
            <v>0</v>
          </cell>
          <cell r="AQ88">
            <v>-79771.98</v>
          </cell>
          <cell r="AR88">
            <v>-2916225.83</v>
          </cell>
          <cell r="AS88">
            <v>-6021.85</v>
          </cell>
          <cell r="AT88">
            <v>-65039.23</v>
          </cell>
          <cell r="AU88">
            <v>-73304.53</v>
          </cell>
          <cell r="AV88">
            <v>-11758939.17</v>
          </cell>
          <cell r="AW88">
            <v>-4678106.8099999996</v>
          </cell>
          <cell r="AX88">
            <v>0</v>
          </cell>
          <cell r="AY88">
            <v>-3486</v>
          </cell>
          <cell r="AZ88">
            <v>-44217.48</v>
          </cell>
          <cell r="BA88">
            <v>-296001.95</v>
          </cell>
          <cell r="BB88">
            <v>-6234145</v>
          </cell>
          <cell r="BC88">
            <v>0.5</v>
          </cell>
          <cell r="BD88">
            <v>-2213125.86</v>
          </cell>
          <cell r="BE88">
            <v>-4620805.6399999997</v>
          </cell>
          <cell r="BF88">
            <v>-1843787.02</v>
          </cell>
          <cell r="BG88">
            <v>-3951.59</v>
          </cell>
          <cell r="BH88">
            <v>-15826.25</v>
          </cell>
          <cell r="BI88">
            <v>-7500200</v>
          </cell>
          <cell r="BJ88">
            <v>-3723666.3</v>
          </cell>
          <cell r="BK88">
            <v>-2955636.04</v>
          </cell>
          <cell r="BL88">
            <v>-2881054.44</v>
          </cell>
          <cell r="BM88">
            <v>-3247613.92</v>
          </cell>
          <cell r="BN88">
            <v>-38691502.649999999</v>
          </cell>
          <cell r="BO88">
            <v>-9095.65</v>
          </cell>
          <cell r="BP88">
            <v>-5718.47</v>
          </cell>
          <cell r="BQ88">
            <v>340609.81</v>
          </cell>
          <cell r="BR88">
            <v>-40719242.189999998</v>
          </cell>
          <cell r="BS88">
            <v>-6352490</v>
          </cell>
          <cell r="BV88">
            <v>35278613.710000001</v>
          </cell>
          <cell r="BW88">
            <v>78079094.059999987</v>
          </cell>
          <cell r="BZ88">
            <v>-2916225.83</v>
          </cell>
          <cell r="CA88">
            <v>-40719242.189999998</v>
          </cell>
          <cell r="CB88">
            <v>0</v>
          </cell>
          <cell r="CC88">
            <v>0</v>
          </cell>
          <cell r="CF88">
            <v>-40719242.189999998</v>
          </cell>
          <cell r="CG88">
            <v>-40719242.189999998</v>
          </cell>
          <cell r="CH88">
            <v>0</v>
          </cell>
          <cell r="CI88">
            <v>0</v>
          </cell>
          <cell r="CJ88">
            <v>-40719242.189999998</v>
          </cell>
          <cell r="CK88">
            <v>0</v>
          </cell>
          <cell r="CL88">
            <v>-40719242.189999998</v>
          </cell>
        </row>
        <row r="89">
          <cell r="B89" t="str">
            <v>IAN01</v>
          </cell>
          <cell r="C89">
            <v>-23298976.960000001</v>
          </cell>
          <cell r="E89">
            <v>-1302825.6000000001</v>
          </cell>
          <cell r="F89">
            <v>-4504262.33</v>
          </cell>
          <cell r="G89">
            <v>0</v>
          </cell>
          <cell r="I89">
            <v>46731.06</v>
          </cell>
          <cell r="J89">
            <v>-1131</v>
          </cell>
          <cell r="K89">
            <v>0</v>
          </cell>
          <cell r="L89">
            <v>20000000</v>
          </cell>
          <cell r="M89">
            <v>754860.4</v>
          </cell>
          <cell r="N89">
            <v>8083155.7800000003</v>
          </cell>
          <cell r="O89">
            <v>-534296208.87</v>
          </cell>
          <cell r="P89">
            <v>71271.63</v>
          </cell>
          <cell r="Q89">
            <v>16683712.470000001</v>
          </cell>
          <cell r="R89">
            <v>-1433697.92</v>
          </cell>
          <cell r="S89">
            <v>-23797357.390000001</v>
          </cell>
          <cell r="U89">
            <v>-1268786.33</v>
          </cell>
          <cell r="V89">
            <v>-960306051.32000005</v>
          </cell>
          <cell r="W89">
            <v>-38244.67</v>
          </cell>
          <cell r="X89">
            <v>-16166311.24</v>
          </cell>
          <cell r="Y89">
            <v>18703.2</v>
          </cell>
          <cell r="Z89">
            <v>9629.7800000000007</v>
          </cell>
          <cell r="AB89">
            <v>0</v>
          </cell>
          <cell r="AD89">
            <v>-277856072.87</v>
          </cell>
          <cell r="AF89">
            <v>-393879.59</v>
          </cell>
          <cell r="AG89">
            <v>-27724.25</v>
          </cell>
          <cell r="AH89">
            <v>-142543.26</v>
          </cell>
          <cell r="AI89">
            <v>-13536.36</v>
          </cell>
          <cell r="AJ89">
            <v>-5200654.84</v>
          </cell>
          <cell r="AK89">
            <v>-0.11</v>
          </cell>
          <cell r="AL89">
            <v>-1435637.18</v>
          </cell>
          <cell r="AM89">
            <v>-556854.99</v>
          </cell>
          <cell r="AN89">
            <v>-176058238.72</v>
          </cell>
          <cell r="AO89">
            <v>-17631830.18</v>
          </cell>
          <cell r="AQ89">
            <v>-239447.73</v>
          </cell>
          <cell r="AR89">
            <v>-574123070.62</v>
          </cell>
          <cell r="AS89">
            <v>2707.01</v>
          </cell>
          <cell r="AT89">
            <v>574123070.59000003</v>
          </cell>
          <cell r="AU89">
            <v>-8525584895.46</v>
          </cell>
          <cell r="AV89">
            <v>-125596899.3</v>
          </cell>
          <cell r="AW89">
            <v>10020187154.75</v>
          </cell>
          <cell r="AX89">
            <v>19549407.530000001</v>
          </cell>
          <cell r="AY89">
            <v>5304142.0199999996</v>
          </cell>
          <cell r="AZ89">
            <v>0</v>
          </cell>
          <cell r="BA89">
            <v>739517.57</v>
          </cell>
          <cell r="BB89">
            <v>3108130.32</v>
          </cell>
          <cell r="BC89">
            <v>-2838713.6</v>
          </cell>
          <cell r="BD89">
            <v>0</v>
          </cell>
          <cell r="BE89">
            <v>-16611146.75</v>
          </cell>
          <cell r="BF89">
            <v>-1269.42</v>
          </cell>
          <cell r="BG89">
            <v>-9360090.7300000004</v>
          </cell>
          <cell r="BH89">
            <v>-4135.79</v>
          </cell>
          <cell r="BI89">
            <v>-10099525.439999999</v>
          </cell>
          <cell r="BJ89">
            <v>-28713684.27</v>
          </cell>
          <cell r="BK89">
            <v>-8366.2800000000007</v>
          </cell>
          <cell r="BL89">
            <v>347607.06</v>
          </cell>
          <cell r="BM89">
            <v>0</v>
          </cell>
          <cell r="BN89">
            <v>-556854.99</v>
          </cell>
          <cell r="BO89">
            <v>-29615.08</v>
          </cell>
          <cell r="BP89">
            <v>-200</v>
          </cell>
          <cell r="BQ89">
            <v>10984.34999999986</v>
          </cell>
          <cell r="BR89">
            <v>-17631830.18</v>
          </cell>
          <cell r="BS89">
            <v>-165884.14000000001</v>
          </cell>
          <cell r="BT89">
            <v>6641646.54</v>
          </cell>
          <cell r="BV89">
            <v>1643968.5</v>
          </cell>
          <cell r="BW89">
            <v>42053617.790000007</v>
          </cell>
          <cell r="BZ89">
            <v>3108130.2900000284</v>
          </cell>
          <cell r="CA89">
            <v>-17631830.18</v>
          </cell>
          <cell r="CB89">
            <v>0</v>
          </cell>
          <cell r="CC89">
            <v>0</v>
          </cell>
          <cell r="CF89">
            <v>-17631830.18</v>
          </cell>
          <cell r="CG89">
            <v>-17631830.18</v>
          </cell>
          <cell r="CH89">
            <v>0</v>
          </cell>
          <cell r="CI89">
            <v>0</v>
          </cell>
          <cell r="CJ89">
            <v>-17631830.18</v>
          </cell>
          <cell r="CK89">
            <v>0</v>
          </cell>
          <cell r="CL89">
            <v>-17631830.18</v>
          </cell>
        </row>
        <row r="90">
          <cell r="B90" t="str">
            <v>ICA10</v>
          </cell>
          <cell r="C90">
            <v>-11453647.99</v>
          </cell>
          <cell r="E90">
            <v>-149733.62</v>
          </cell>
          <cell r="F90">
            <v>-2393929.4300000002</v>
          </cell>
          <cell r="G90">
            <v>-619647.41</v>
          </cell>
          <cell r="K90">
            <v>0</v>
          </cell>
          <cell r="L90">
            <v>-7</v>
          </cell>
          <cell r="M90">
            <v>42710940.710000001</v>
          </cell>
          <cell r="N90">
            <v>-702893.97</v>
          </cell>
          <cell r="O90">
            <v>-106609841.3</v>
          </cell>
          <cell r="P90">
            <v>0.01</v>
          </cell>
          <cell r="Q90">
            <v>16683712.470000001</v>
          </cell>
          <cell r="R90">
            <v>-6143045.0499999998</v>
          </cell>
          <cell r="S90">
            <v>101551791.93000001</v>
          </cell>
          <cell r="U90">
            <v>-1284958.05</v>
          </cell>
          <cell r="V90">
            <v>-305376750.37</v>
          </cell>
          <cell r="W90">
            <v>-200000</v>
          </cell>
          <cell r="X90">
            <v>-151848911.72</v>
          </cell>
          <cell r="Y90">
            <v>-9442621.6699999999</v>
          </cell>
          <cell r="Z90">
            <v>-29826724.559999999</v>
          </cell>
          <cell r="AC90">
            <v>269151.76</v>
          </cell>
          <cell r="AD90">
            <v>-336192375.42000002</v>
          </cell>
          <cell r="AF90">
            <v>-2386635</v>
          </cell>
          <cell r="AG90">
            <v>-15367272.65</v>
          </cell>
          <cell r="AH90">
            <v>0</v>
          </cell>
          <cell r="AI90">
            <v>0</v>
          </cell>
          <cell r="AJ90">
            <v>-2500000</v>
          </cell>
          <cell r="AK90">
            <v>-45424240.030000001</v>
          </cell>
          <cell r="AL90">
            <v>-13846328.289999999</v>
          </cell>
          <cell r="AM90">
            <v>-58983735.829999998</v>
          </cell>
          <cell r="AN90">
            <v>-128018191.66</v>
          </cell>
          <cell r="AO90">
            <v>761517731.40999997</v>
          </cell>
          <cell r="AP90">
            <v>-121311956.06999999</v>
          </cell>
          <cell r="AQ90">
            <v>-1801949.96</v>
          </cell>
          <cell r="AR90">
            <v>0</v>
          </cell>
          <cell r="AS90">
            <v>-973314.18</v>
          </cell>
          <cell r="AT90">
            <v>574123070.59000003</v>
          </cell>
          <cell r="AU90">
            <v>-249447807.84</v>
          </cell>
          <cell r="AV90">
            <v>1778416.3</v>
          </cell>
          <cell r="AW90">
            <v>1397324681.05</v>
          </cell>
          <cell r="AX90">
            <v>-687900.64</v>
          </cell>
          <cell r="AY90">
            <v>-2800.2</v>
          </cell>
          <cell r="AZ90">
            <v>-1932786.89</v>
          </cell>
          <cell r="BA90">
            <v>-4674098.5599999996</v>
          </cell>
          <cell r="BB90">
            <v>3108130.32</v>
          </cell>
          <cell r="BD90">
            <v>-10672244</v>
          </cell>
          <cell r="BE90">
            <v>-10154686.779999999</v>
          </cell>
          <cell r="BF90">
            <v>-3775775</v>
          </cell>
          <cell r="BG90">
            <v>-327643</v>
          </cell>
          <cell r="BI90">
            <v>-13821514.41</v>
          </cell>
          <cell r="BJ90">
            <v>-10921507.960000001</v>
          </cell>
          <cell r="BK90">
            <v>2550</v>
          </cell>
          <cell r="BN90">
            <v>0</v>
          </cell>
          <cell r="BO90">
            <v>-81335.86</v>
          </cell>
          <cell r="BP90">
            <v>0</v>
          </cell>
          <cell r="BQ90">
            <v>146711.56</v>
          </cell>
          <cell r="BR90">
            <v>535020700.13999999</v>
          </cell>
          <cell r="BS90">
            <v>-165884.14000000001</v>
          </cell>
          <cell r="BT90">
            <v>6641646.54</v>
          </cell>
          <cell r="BV90">
            <v>1107989.51</v>
          </cell>
          <cell r="BW90">
            <v>1736582.97</v>
          </cell>
          <cell r="BZ90">
            <v>-45424240.030000001</v>
          </cell>
          <cell r="CA90">
            <v>640205775.33999991</v>
          </cell>
          <cell r="CB90">
            <v>101551791.93000001</v>
          </cell>
          <cell r="CC90">
            <v>42710940.710000001</v>
          </cell>
          <cell r="CF90">
            <v>640205775.33999991</v>
          </cell>
          <cell r="CG90">
            <v>761517731.40999997</v>
          </cell>
          <cell r="CH90">
            <v>101551791.93000001</v>
          </cell>
          <cell r="CI90">
            <v>42710940.710000001</v>
          </cell>
          <cell r="CJ90">
            <v>905780464.05000007</v>
          </cell>
          <cell r="CK90">
            <v>-249447807.84</v>
          </cell>
          <cell r="CL90">
            <v>784468507.98000002</v>
          </cell>
        </row>
        <row r="91">
          <cell r="B91" t="str">
            <v>ICA11</v>
          </cell>
          <cell r="C91">
            <v>-19749432.890000001</v>
          </cell>
          <cell r="E91">
            <v>-48610.44</v>
          </cell>
          <cell r="F91">
            <v>-2193763.1800000002</v>
          </cell>
          <cell r="G91">
            <v>-8941658.6699999999</v>
          </cell>
          <cell r="I91">
            <v>-128267.88</v>
          </cell>
          <cell r="J91">
            <v>0</v>
          </cell>
          <cell r="L91">
            <v>-4265231.6500000004</v>
          </cell>
          <cell r="M91">
            <v>28616739</v>
          </cell>
          <cell r="N91">
            <v>28013159.59</v>
          </cell>
          <cell r="O91">
            <v>-41100531.960000001</v>
          </cell>
          <cell r="P91">
            <v>11535950.060000001</v>
          </cell>
          <cell r="Q91">
            <v>-4388718.3499999996</v>
          </cell>
          <cell r="R91">
            <v>-8998590.8800000008</v>
          </cell>
          <cell r="S91">
            <v>118902287.63</v>
          </cell>
          <cell r="U91">
            <v>-49853024.890000001</v>
          </cell>
          <cell r="V91">
            <v>-48246755.600000001</v>
          </cell>
          <cell r="W91">
            <v>-107101.52</v>
          </cell>
          <cell r="X91">
            <v>-15168392.529999999</v>
          </cell>
          <cell r="Y91">
            <v>-38839642.049999997</v>
          </cell>
          <cell r="Z91">
            <v>-108564466.23</v>
          </cell>
          <cell r="AA91">
            <v>18703.2</v>
          </cell>
          <cell r="AB91">
            <v>0</v>
          </cell>
          <cell r="AC91">
            <v>7920862.5899999999</v>
          </cell>
          <cell r="AF91">
            <v>-210804720.68000001</v>
          </cell>
          <cell r="AG91">
            <v>-71859914.549999997</v>
          </cell>
          <cell r="AH91">
            <v>-23071900.120000001</v>
          </cell>
          <cell r="AI91">
            <v>-2993708.51</v>
          </cell>
          <cell r="AJ91">
            <v>-23998006.699999999</v>
          </cell>
          <cell r="AK91">
            <v>-45424240.030000001</v>
          </cell>
          <cell r="AL91">
            <v>-60704575.140000001</v>
          </cell>
          <cell r="AM91">
            <v>594226833.49000001</v>
          </cell>
          <cell r="AN91">
            <v>-805970.26</v>
          </cell>
          <cell r="AO91">
            <v>263783632.84</v>
          </cell>
          <cell r="AP91">
            <v>-60676757.729999997</v>
          </cell>
          <cell r="AQ91">
            <v>-6915013.1900000004</v>
          </cell>
          <cell r="AR91">
            <v>-28426491.460000001</v>
          </cell>
          <cell r="AS91">
            <v>-21082.21</v>
          </cell>
          <cell r="AT91">
            <v>-1259521.96</v>
          </cell>
          <cell r="AU91">
            <v>-173840292.05000001</v>
          </cell>
          <cell r="AV91">
            <v>-1450758.94</v>
          </cell>
          <cell r="AW91">
            <v>657263223.13</v>
          </cell>
          <cell r="AX91">
            <v>-3808303.08</v>
          </cell>
          <cell r="AY91">
            <v>-368316.91</v>
          </cell>
          <cell r="AZ91">
            <v>-6977409.8499999996</v>
          </cell>
          <cell r="BA91">
            <v>-506478.67</v>
          </cell>
          <cell r="BB91">
            <v>-5214068</v>
          </cell>
          <cell r="BC91">
            <v>-605167</v>
          </cell>
          <cell r="BD91">
            <v>-82520.100000000006</v>
          </cell>
          <cell r="BE91">
            <v>62281.35</v>
          </cell>
          <cell r="BF91">
            <v>-9190.31</v>
          </cell>
          <cell r="BG91">
            <v>-125829.96</v>
          </cell>
          <cell r="BH91">
            <v>0</v>
          </cell>
          <cell r="BI91">
            <v>-7867.51</v>
          </cell>
          <cell r="BJ91">
            <v>-5003047.49</v>
          </cell>
          <cell r="BK91">
            <v>150122.23999999999</v>
          </cell>
          <cell r="BL91">
            <v>-1697251.01</v>
          </cell>
          <cell r="BM91">
            <v>-1059078.49</v>
          </cell>
          <cell r="BN91">
            <v>374528419.09000003</v>
          </cell>
          <cell r="BO91">
            <v>-6166</v>
          </cell>
          <cell r="BP91">
            <v>-56849</v>
          </cell>
          <cell r="BQ91">
            <v>-3642682.92</v>
          </cell>
          <cell r="BR91">
            <v>176785609.69</v>
          </cell>
          <cell r="BS91">
            <v>-251168.86</v>
          </cell>
          <cell r="BT91">
            <v>-15103589.060000001</v>
          </cell>
          <cell r="BV91">
            <v>-16422.919999999925</v>
          </cell>
          <cell r="BW91">
            <v>1729946.69</v>
          </cell>
          <cell r="BZ91">
            <v>-28426491.460000001</v>
          </cell>
          <cell r="CA91">
            <v>203106875.11000001</v>
          </cell>
          <cell r="CB91">
            <v>118902287.63</v>
          </cell>
          <cell r="CC91">
            <v>28616739</v>
          </cell>
          <cell r="CF91">
            <v>203106875.11000001</v>
          </cell>
          <cell r="CG91">
            <v>263783632.84</v>
          </cell>
          <cell r="CH91">
            <v>118902287.63</v>
          </cell>
          <cell r="CI91">
            <v>28616739</v>
          </cell>
          <cell r="CJ91">
            <v>411302659.47000003</v>
          </cell>
          <cell r="CK91">
            <v>-173840292.05000001</v>
          </cell>
          <cell r="CL91">
            <v>350625901.74000001</v>
          </cell>
        </row>
        <row r="92">
          <cell r="B92" t="str">
            <v>ICA12</v>
          </cell>
          <cell r="C92">
            <v>-368447.6</v>
          </cell>
          <cell r="F92">
            <v>-805736.11</v>
          </cell>
          <cell r="G92">
            <v>-0.01</v>
          </cell>
          <cell r="L92">
            <v>-249021205</v>
          </cell>
          <cell r="M92">
            <v>10378554.279999999</v>
          </cell>
          <cell r="N92">
            <v>16425704.109999999</v>
          </cell>
          <cell r="O92">
            <v>61972617.100000001</v>
          </cell>
          <cell r="P92">
            <v>-303.43</v>
          </cell>
          <cell r="Q92">
            <v>0</v>
          </cell>
          <cell r="R92">
            <v>-114623.62</v>
          </cell>
          <cell r="S92">
            <v>24656852.030000001</v>
          </cell>
          <cell r="T92">
            <v>11920880.869999999</v>
          </cell>
          <cell r="U92">
            <v>-78624547.340000004</v>
          </cell>
          <cell r="V92">
            <v>100155567.23999999</v>
          </cell>
          <cell r="W92">
            <v>0</v>
          </cell>
          <cell r="X92">
            <v>-4142440.13</v>
          </cell>
          <cell r="Y92">
            <v>433520.4</v>
          </cell>
          <cell r="Z92">
            <v>-1708574.44</v>
          </cell>
          <cell r="AB92">
            <v>43248361.590000004</v>
          </cell>
          <cell r="AC92">
            <v>0</v>
          </cell>
          <cell r="AD92">
            <v>26926627.699999999</v>
          </cell>
          <cell r="AF92">
            <v>23733145.690000001</v>
          </cell>
          <cell r="AG92">
            <v>1202115.01</v>
          </cell>
          <cell r="AH92">
            <v>-2859077.95</v>
          </cell>
          <cell r="AI92">
            <v>0</v>
          </cell>
          <cell r="AJ92">
            <v>0</v>
          </cell>
          <cell r="AK92">
            <v>-13504314.52</v>
          </cell>
          <cell r="AL92">
            <v>0</v>
          </cell>
          <cell r="AM92">
            <v>220546546.40000001</v>
          </cell>
          <cell r="AN92">
            <v>-17889475.440000001</v>
          </cell>
          <cell r="AO92">
            <v>170543606.84</v>
          </cell>
          <cell r="AP92">
            <v>-21155987.280000001</v>
          </cell>
          <cell r="AQ92">
            <v>-99634.68</v>
          </cell>
          <cell r="AR92">
            <v>1023639952.49</v>
          </cell>
          <cell r="AS92">
            <v>91292.26</v>
          </cell>
          <cell r="AT92">
            <v>-631155336.34000003</v>
          </cell>
          <cell r="AU92">
            <v>-89775112.390000001</v>
          </cell>
          <cell r="AV92">
            <v>-9322446.2300000004</v>
          </cell>
          <cell r="AW92">
            <v>26062596.469999999</v>
          </cell>
          <cell r="AX92">
            <v>-771397.62</v>
          </cell>
          <cell r="AY92">
            <v>-4787.9399999999996</v>
          </cell>
          <cell r="AZ92">
            <v>-1021989.2</v>
          </cell>
          <cell r="BB92">
            <v>-5050064</v>
          </cell>
          <cell r="BE92">
            <v>62281.35</v>
          </cell>
          <cell r="BF92">
            <v>0</v>
          </cell>
          <cell r="BG92">
            <v>-2665594.66</v>
          </cell>
          <cell r="BH92">
            <v>0</v>
          </cell>
          <cell r="BI92">
            <v>-7867.51</v>
          </cell>
          <cell r="BJ92">
            <v>-5003047.49</v>
          </cell>
          <cell r="BK92">
            <v>-4135.79</v>
          </cell>
          <cell r="BN92">
            <v>167689821.31999999</v>
          </cell>
          <cell r="BO92">
            <v>-6166</v>
          </cell>
          <cell r="BP92">
            <v>-97562.49</v>
          </cell>
          <cell r="BQ92">
            <v>183605226.78</v>
          </cell>
          <cell r="BR92">
            <v>94647913.480000004</v>
          </cell>
          <cell r="BV92">
            <v>348935</v>
          </cell>
          <cell r="BW92">
            <v>0</v>
          </cell>
          <cell r="BZ92">
            <v>554612800.48999989</v>
          </cell>
          <cell r="CA92">
            <v>149387619.56</v>
          </cell>
          <cell r="CB92">
            <v>24656852.030000001</v>
          </cell>
          <cell r="CC92">
            <v>10378554.279999999</v>
          </cell>
          <cell r="CF92">
            <v>149387619.56</v>
          </cell>
          <cell r="CG92">
            <v>170543606.84</v>
          </cell>
          <cell r="CH92">
            <v>24656852.030000001</v>
          </cell>
          <cell r="CI92">
            <v>10378554.279999999</v>
          </cell>
          <cell r="CJ92">
            <v>205579013.15000001</v>
          </cell>
          <cell r="CK92">
            <v>-89775112.390000001</v>
          </cell>
          <cell r="CL92">
            <v>184423025.87</v>
          </cell>
        </row>
        <row r="93">
          <cell r="B93" t="str">
            <v>ICA13</v>
          </cell>
          <cell r="C93">
            <v>-2059230.15</v>
          </cell>
          <cell r="E93">
            <v>0</v>
          </cell>
          <cell r="F93">
            <v>0</v>
          </cell>
          <cell r="G93">
            <v>-25578212.34</v>
          </cell>
          <cell r="I93">
            <v>40239.46</v>
          </cell>
          <cell r="J93">
            <v>-125370.59</v>
          </cell>
          <cell r="K93">
            <v>-5121</v>
          </cell>
          <cell r="L93">
            <v>-199904517</v>
          </cell>
          <cell r="M93">
            <v>430199.48</v>
          </cell>
          <cell r="N93">
            <v>6062014.3899999997</v>
          </cell>
          <cell r="O93">
            <v>22667631.170000002</v>
          </cell>
          <cell r="P93">
            <v>1060786628.3200001</v>
          </cell>
          <cell r="Q93">
            <v>68476.13</v>
          </cell>
          <cell r="R93">
            <v>-104094826.67</v>
          </cell>
          <cell r="S93">
            <v>1087347.76</v>
          </cell>
          <cell r="T93">
            <v>8366793.6500000004</v>
          </cell>
          <cell r="U93">
            <v>-7809460.9199999999</v>
          </cell>
          <cell r="V93">
            <v>56436952.409999996</v>
          </cell>
          <cell r="W93">
            <v>0</v>
          </cell>
          <cell r="X93">
            <v>-209480.27</v>
          </cell>
          <cell r="Y93">
            <v>-179990497.28999999</v>
          </cell>
          <cell r="Z93">
            <v>-319299.74</v>
          </cell>
          <cell r="AA93">
            <v>18703.2</v>
          </cell>
          <cell r="AB93">
            <v>9629.7800000000007</v>
          </cell>
          <cell r="AC93">
            <v>174776.69</v>
          </cell>
          <cell r="AD93">
            <v>84984081.030000001</v>
          </cell>
          <cell r="AF93">
            <v>-886056282.25999999</v>
          </cell>
          <cell r="AG93">
            <v>-3521149676.04</v>
          </cell>
          <cell r="AH93">
            <v>0</v>
          </cell>
          <cell r="AI93">
            <v>0</v>
          </cell>
          <cell r="AJ93">
            <v>0</v>
          </cell>
          <cell r="AK93">
            <v>-26360440.559999999</v>
          </cell>
          <cell r="AL93">
            <v>-445566.58</v>
          </cell>
          <cell r="AM93">
            <v>206722712.74000001</v>
          </cell>
          <cell r="AN93">
            <v>-1229165.73</v>
          </cell>
          <cell r="AO93">
            <v>6636447.9100000001</v>
          </cell>
          <cell r="AP93">
            <v>-942942.91</v>
          </cell>
          <cell r="AQ93">
            <v>0</v>
          </cell>
          <cell r="AR93">
            <v>214287848.03999999</v>
          </cell>
          <cell r="AS93">
            <v>-6823681.21</v>
          </cell>
          <cell r="AT93">
            <v>-178376934.47999999</v>
          </cell>
          <cell r="AU93">
            <v>-4144511.74</v>
          </cell>
          <cell r="AV93">
            <v>-46998011.700000003</v>
          </cell>
          <cell r="AW93">
            <v>69185053.019999996</v>
          </cell>
          <cell r="AX93">
            <v>-928609.04</v>
          </cell>
          <cell r="AY93">
            <v>49907855.93</v>
          </cell>
          <cell r="AZ93">
            <v>-106607000</v>
          </cell>
          <cell r="BA93">
            <v>-981352.16</v>
          </cell>
          <cell r="BC93">
            <v>-6773579.5</v>
          </cell>
          <cell r="BD93">
            <v>-1954167</v>
          </cell>
          <cell r="BE93">
            <v>-2224522.56</v>
          </cell>
          <cell r="BF93">
            <v>-3473000</v>
          </cell>
          <cell r="BG93">
            <v>-17361146.489999998</v>
          </cell>
          <cell r="BH93">
            <v>-1163097.03</v>
          </cell>
          <cell r="BI93">
            <v>-1690137.55</v>
          </cell>
          <cell r="BJ93">
            <v>-3951.59</v>
          </cell>
          <cell r="BK93">
            <v>-11682.83</v>
          </cell>
          <cell r="BL93">
            <v>-3929000</v>
          </cell>
          <cell r="BM93">
            <v>-4385307</v>
          </cell>
          <cell r="BN93">
            <v>96497705.789999992</v>
          </cell>
          <cell r="BO93">
            <v>-2551799.65</v>
          </cell>
          <cell r="BP93">
            <v>-1379698.59</v>
          </cell>
          <cell r="BQ93">
            <v>323043017.13999999</v>
          </cell>
          <cell r="BR93">
            <v>3066540.5</v>
          </cell>
          <cell r="BS93">
            <v>-627</v>
          </cell>
          <cell r="BV93">
            <v>404504.49</v>
          </cell>
          <cell r="BW93">
            <v>0.79999999981373549</v>
          </cell>
          <cell r="BZ93">
            <v>115015497.14000002</v>
          </cell>
          <cell r="CA93">
            <v>5693505</v>
          </cell>
          <cell r="CB93">
            <v>1087347.76</v>
          </cell>
          <cell r="CC93">
            <v>430199.48</v>
          </cell>
          <cell r="CF93">
            <v>5693505</v>
          </cell>
          <cell r="CG93">
            <v>6636447.9100000001</v>
          </cell>
          <cell r="CH93">
            <v>1087347.76</v>
          </cell>
          <cell r="CI93">
            <v>430199.48</v>
          </cell>
          <cell r="CJ93">
            <v>8153995.1500000004</v>
          </cell>
          <cell r="CK93">
            <v>-4144511.74</v>
          </cell>
          <cell r="CL93">
            <v>7211052.2400000002</v>
          </cell>
        </row>
        <row r="94">
          <cell r="B94" t="str">
            <v>ICA14</v>
          </cell>
          <cell r="C94">
            <v>-2059230.15</v>
          </cell>
          <cell r="E94">
            <v>-48610.44</v>
          </cell>
          <cell r="F94">
            <v>0</v>
          </cell>
          <cell r="G94">
            <v>-25578212.34</v>
          </cell>
          <cell r="I94">
            <v>40239.46</v>
          </cell>
          <cell r="J94">
            <v>-125370.59</v>
          </cell>
          <cell r="K94">
            <v>-5121</v>
          </cell>
          <cell r="L94">
            <v>-3263192.53</v>
          </cell>
          <cell r="M94">
            <v>345782.04</v>
          </cell>
          <cell r="N94">
            <v>239907.68</v>
          </cell>
          <cell r="O94">
            <v>7967009.7199999997</v>
          </cell>
          <cell r="P94">
            <v>118953.85</v>
          </cell>
          <cell r="Q94">
            <v>68476.13</v>
          </cell>
          <cell r="R94">
            <v>-985169.33</v>
          </cell>
          <cell r="S94">
            <v>389182.88</v>
          </cell>
          <cell r="T94">
            <v>62563689.210000001</v>
          </cell>
          <cell r="U94">
            <v>0</v>
          </cell>
          <cell r="V94">
            <v>10558500.949999999</v>
          </cell>
          <cell r="W94">
            <v>19117661.809999999</v>
          </cell>
          <cell r="X94">
            <v>-209480.27</v>
          </cell>
          <cell r="Y94">
            <v>-240514.76</v>
          </cell>
          <cell r="Z94">
            <v>-319299.74</v>
          </cell>
          <cell r="AA94">
            <v>18703.2</v>
          </cell>
          <cell r="AB94">
            <v>24676980.469999999</v>
          </cell>
          <cell r="AC94">
            <v>0</v>
          </cell>
          <cell r="AD94">
            <v>53456701.57</v>
          </cell>
          <cell r="AE94">
            <v>83311989.359999999</v>
          </cell>
          <cell r="AF94">
            <v>47819987.049999997</v>
          </cell>
          <cell r="AG94">
            <v>-15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-445566.58</v>
          </cell>
          <cell r="AM94">
            <v>15705626.99</v>
          </cell>
          <cell r="AN94">
            <v>-1229165.73</v>
          </cell>
          <cell r="AO94">
            <v>0</v>
          </cell>
          <cell r="AP94">
            <v>284117.39</v>
          </cell>
          <cell r="AQ94">
            <v>0</v>
          </cell>
          <cell r="AR94">
            <v>115174106.72</v>
          </cell>
          <cell r="AS94">
            <v>-10704.39</v>
          </cell>
          <cell r="AT94">
            <v>-76353949.609999999</v>
          </cell>
          <cell r="AU94">
            <v>-23418.400000000001</v>
          </cell>
          <cell r="AV94">
            <v>-7609327.2699999996</v>
          </cell>
          <cell r="AW94">
            <v>231560087.71000001</v>
          </cell>
          <cell r="AX94">
            <v>-13293703.939999999</v>
          </cell>
          <cell r="AY94">
            <v>-136.80000000000001</v>
          </cell>
          <cell r="AZ94">
            <v>-32020.01</v>
          </cell>
          <cell r="BA94">
            <v>-981352.16</v>
          </cell>
          <cell r="BB94">
            <v>17150.36</v>
          </cell>
          <cell r="BC94">
            <v>-6773579.5</v>
          </cell>
          <cell r="BD94">
            <v>-3724346.93</v>
          </cell>
          <cell r="BE94">
            <v>-2224522.56</v>
          </cell>
          <cell r="BF94">
            <v>-3363749.67</v>
          </cell>
          <cell r="BG94">
            <v>-17361146.489999998</v>
          </cell>
          <cell r="BH94">
            <v>-1163097.03</v>
          </cell>
          <cell r="BI94">
            <v>-1690137.55</v>
          </cell>
          <cell r="BJ94">
            <v>-3951.59</v>
          </cell>
          <cell r="BK94">
            <v>-11682.83</v>
          </cell>
          <cell r="BL94">
            <v>-3929000</v>
          </cell>
          <cell r="BM94">
            <v>-4385307</v>
          </cell>
          <cell r="BN94">
            <v>4850826.88</v>
          </cell>
          <cell r="BO94">
            <v>-2551799.65</v>
          </cell>
          <cell r="BP94">
            <v>-1379698.59</v>
          </cell>
          <cell r="BQ94">
            <v>-82290.03</v>
          </cell>
          <cell r="BR94">
            <v>995663.91</v>
          </cell>
          <cell r="BS94">
            <v>-627</v>
          </cell>
          <cell r="BV94">
            <v>-7385859.7400000002</v>
          </cell>
          <cell r="BW94">
            <v>452143.91</v>
          </cell>
          <cell r="BZ94">
            <v>57345667.780000001</v>
          </cell>
          <cell r="CA94">
            <v>284117.39</v>
          </cell>
          <cell r="CB94">
            <v>389182.88</v>
          </cell>
          <cell r="CC94">
            <v>345782.04</v>
          </cell>
          <cell r="CF94">
            <v>284117.39</v>
          </cell>
          <cell r="CG94">
            <v>0</v>
          </cell>
          <cell r="CH94">
            <v>389182.88</v>
          </cell>
          <cell r="CI94">
            <v>345782.04</v>
          </cell>
          <cell r="CJ94">
            <v>734964.92</v>
          </cell>
          <cell r="CK94">
            <v>-23418.400000000001</v>
          </cell>
          <cell r="CL94">
            <v>1019082.31</v>
          </cell>
        </row>
        <row r="95">
          <cell r="B95" t="str">
            <v>ICA15</v>
          </cell>
          <cell r="C95">
            <v>-29003085.129999999</v>
          </cell>
          <cell r="E95">
            <v>-246861.76</v>
          </cell>
          <cell r="F95">
            <v>-4686282.38</v>
          </cell>
          <cell r="G95">
            <v>-0.01</v>
          </cell>
          <cell r="M95">
            <v>0</v>
          </cell>
          <cell r="N95">
            <v>255222.81</v>
          </cell>
          <cell r="O95">
            <v>722305.76</v>
          </cell>
          <cell r="P95">
            <v>21805557.879999999</v>
          </cell>
          <cell r="Q95">
            <v>-938664.23</v>
          </cell>
          <cell r="R95">
            <v>390100.9</v>
          </cell>
          <cell r="S95">
            <v>352878.23</v>
          </cell>
          <cell r="T95">
            <v>5273125.26</v>
          </cell>
          <cell r="U95">
            <v>0</v>
          </cell>
          <cell r="V95">
            <v>779961.38</v>
          </cell>
          <cell r="W95">
            <v>33418307.420000002</v>
          </cell>
          <cell r="X95">
            <v>0</v>
          </cell>
          <cell r="Y95">
            <v>-1962848.38</v>
          </cell>
          <cell r="Z95">
            <v>-573682.76</v>
          </cell>
          <cell r="AB95">
            <v>6059188.7400000002</v>
          </cell>
          <cell r="AD95">
            <v>55986270.960000001</v>
          </cell>
          <cell r="AE95">
            <v>122914538.81999999</v>
          </cell>
          <cell r="AF95">
            <v>-35885726.600000001</v>
          </cell>
          <cell r="AG95">
            <v>75160900.780000001</v>
          </cell>
          <cell r="AH95">
            <v>-3109.09</v>
          </cell>
          <cell r="AI95">
            <v>-377642.23999999999</v>
          </cell>
          <cell r="AJ95">
            <v>0</v>
          </cell>
          <cell r="AK95">
            <v>-1211148.18</v>
          </cell>
          <cell r="AL95">
            <v>-49650.76</v>
          </cell>
          <cell r="AM95">
            <v>8126335.6799999997</v>
          </cell>
          <cell r="AN95">
            <v>-1156804.3899999999</v>
          </cell>
          <cell r="AQ95">
            <v>0</v>
          </cell>
          <cell r="AR95">
            <v>4573170.5199999996</v>
          </cell>
          <cell r="AS95">
            <v>15520823</v>
          </cell>
          <cell r="AT95">
            <v>-3882913.63</v>
          </cell>
          <cell r="AU95">
            <v>-10017.73</v>
          </cell>
          <cell r="AV95">
            <v>-20322393.890000001</v>
          </cell>
          <cell r="AW95">
            <v>-85513095.349999994</v>
          </cell>
          <cell r="AX95">
            <v>42222133.469999999</v>
          </cell>
          <cell r="AY95">
            <v>-1702174.43</v>
          </cell>
          <cell r="AZ95">
            <v>0</v>
          </cell>
          <cell r="BA95">
            <v>-15298448.74</v>
          </cell>
          <cell r="BE95">
            <v>-10154686.779999999</v>
          </cell>
          <cell r="BI95">
            <v>-13822625.710000001</v>
          </cell>
          <cell r="BJ95">
            <v>-16410745.279999999</v>
          </cell>
          <cell r="BN95">
            <v>2783317.75</v>
          </cell>
          <cell r="BQ95">
            <v>74713121.579999998</v>
          </cell>
          <cell r="BR95">
            <v>-10017.73</v>
          </cell>
          <cell r="BT95">
            <v>-1850393.76</v>
          </cell>
          <cell r="BV95">
            <v>536462907.50999999</v>
          </cell>
          <cell r="BW95">
            <v>529419.97</v>
          </cell>
          <cell r="BZ95">
            <v>2192524.0299999998</v>
          </cell>
          <cell r="CA95">
            <v>0</v>
          </cell>
          <cell r="CB95">
            <v>0</v>
          </cell>
          <cell r="CC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-10017.73</v>
          </cell>
          <cell r="CL95">
            <v>0</v>
          </cell>
        </row>
        <row r="96">
          <cell r="B96" t="str">
            <v>ICA16</v>
          </cell>
          <cell r="C96">
            <v>-46393853.640000001</v>
          </cell>
          <cell r="E96">
            <v>-246861.76</v>
          </cell>
          <cell r="F96">
            <v>-4686282.38</v>
          </cell>
          <cell r="G96">
            <v>-0.01</v>
          </cell>
          <cell r="I96">
            <v>44033.41</v>
          </cell>
          <cell r="J96">
            <v>32645.81</v>
          </cell>
          <cell r="L96">
            <v>0</v>
          </cell>
          <cell r="M96">
            <v>645033.75</v>
          </cell>
          <cell r="N96">
            <v>432653.89</v>
          </cell>
          <cell r="O96">
            <v>1279223.9099999999</v>
          </cell>
          <cell r="P96">
            <v>218399.02</v>
          </cell>
          <cell r="Q96">
            <v>0.02</v>
          </cell>
          <cell r="R96">
            <v>390100.9</v>
          </cell>
          <cell r="S96">
            <v>2551249.64</v>
          </cell>
          <cell r="T96">
            <v>17963312.879999999</v>
          </cell>
          <cell r="V96">
            <v>1416188.11</v>
          </cell>
          <cell r="W96">
            <v>26389919.899999999</v>
          </cell>
          <cell r="X96">
            <v>0</v>
          </cell>
          <cell r="Y96">
            <v>-1962848.38</v>
          </cell>
          <cell r="Z96">
            <v>-4906538.28</v>
          </cell>
          <cell r="AA96">
            <v>18703.2</v>
          </cell>
          <cell r="AB96">
            <v>2550295.98</v>
          </cell>
          <cell r="AC96">
            <v>9629.7800000000007</v>
          </cell>
          <cell r="AD96">
            <v>22041878.559999999</v>
          </cell>
          <cell r="AE96">
            <v>49008056.710000001</v>
          </cell>
          <cell r="AF96">
            <v>18628314.579999998</v>
          </cell>
          <cell r="AG96">
            <v>-10725153.57</v>
          </cell>
          <cell r="AH96">
            <v>-16449232.59</v>
          </cell>
          <cell r="AI96">
            <v>0</v>
          </cell>
          <cell r="AJ96">
            <v>-131490.44</v>
          </cell>
          <cell r="AK96">
            <v>-20501376.079999998</v>
          </cell>
          <cell r="AL96">
            <v>-145546.53</v>
          </cell>
          <cell r="AM96">
            <v>5612160.7800000003</v>
          </cell>
          <cell r="AN96">
            <v>-60563426.630000003</v>
          </cell>
          <cell r="AO96">
            <v>7409453.7300000004</v>
          </cell>
          <cell r="AP96">
            <v>-4067417.68</v>
          </cell>
          <cell r="AQ96">
            <v>0</v>
          </cell>
          <cell r="AR96">
            <v>2511908.88</v>
          </cell>
          <cell r="AS96">
            <v>0</v>
          </cell>
          <cell r="AT96">
            <v>-2949015.86</v>
          </cell>
          <cell r="AU96">
            <v>-6538319.4500000002</v>
          </cell>
          <cell r="AV96">
            <v>-183743.73</v>
          </cell>
          <cell r="AW96">
            <v>-9065009.7400000002</v>
          </cell>
          <cell r="AX96">
            <v>74826731.069999993</v>
          </cell>
          <cell r="AY96">
            <v>-768350.02</v>
          </cell>
          <cell r="AZ96">
            <v>-359604.2</v>
          </cell>
          <cell r="BA96">
            <v>-15298448.74</v>
          </cell>
          <cell r="BB96">
            <v>-3285947</v>
          </cell>
          <cell r="BD96">
            <v>-3158264.43</v>
          </cell>
          <cell r="BE96">
            <v>-10154686.779999999</v>
          </cell>
          <cell r="BF96">
            <v>-2174003.7799999998</v>
          </cell>
          <cell r="BG96">
            <v>22681.7</v>
          </cell>
          <cell r="BH96">
            <v>-1163097.03</v>
          </cell>
          <cell r="BI96">
            <v>-13822625.710000001</v>
          </cell>
          <cell r="BJ96">
            <v>-16410745.279999999</v>
          </cell>
          <cell r="BK96">
            <v>-300601.83</v>
          </cell>
          <cell r="BN96">
            <v>4742.5000000009313</v>
          </cell>
          <cell r="BO96">
            <v>8275.52</v>
          </cell>
          <cell r="BP96">
            <v>347607.06</v>
          </cell>
          <cell r="BQ96">
            <v>117833664.52000001</v>
          </cell>
          <cell r="BR96">
            <v>-9.9999988451600075E-3</v>
          </cell>
          <cell r="BS96">
            <v>-86975</v>
          </cell>
          <cell r="BT96">
            <v>-1850393.76</v>
          </cell>
          <cell r="BV96">
            <v>958492460.82000005</v>
          </cell>
          <cell r="BW96">
            <v>34439.199999999997</v>
          </cell>
          <cell r="BZ96">
            <v>2258305.04</v>
          </cell>
          <cell r="CA96">
            <v>3342036.0500000003</v>
          </cell>
          <cell r="CB96">
            <v>2551249.64</v>
          </cell>
          <cell r="CC96">
            <v>645033.75</v>
          </cell>
          <cell r="CF96">
            <v>3342036.0500000003</v>
          </cell>
          <cell r="CG96">
            <v>7409453.7300000004</v>
          </cell>
          <cell r="CH96">
            <v>2551249.64</v>
          </cell>
          <cell r="CI96">
            <v>645033.75</v>
          </cell>
          <cell r="CJ96">
            <v>10605737.120000001</v>
          </cell>
          <cell r="CK96">
            <v>-6538319.4500000002</v>
          </cell>
          <cell r="CL96">
            <v>6538319.4400000013</v>
          </cell>
        </row>
        <row r="97">
          <cell r="B97" t="str">
            <v>ICB10</v>
          </cell>
          <cell r="C97">
            <v>9008701.6899999995</v>
          </cell>
          <cell r="E97">
            <v>-0.24</v>
          </cell>
          <cell r="F97">
            <v>-422158.5</v>
          </cell>
          <cell r="G97">
            <v>-2419903.9300000002</v>
          </cell>
          <cell r="I97">
            <v>44033.41</v>
          </cell>
          <cell r="J97">
            <v>31847.89</v>
          </cell>
          <cell r="L97">
            <v>0</v>
          </cell>
          <cell r="M97">
            <v>285467.53000000003</v>
          </cell>
          <cell r="N97">
            <v>68841.59</v>
          </cell>
          <cell r="O97">
            <v>-1997194.94</v>
          </cell>
          <cell r="P97">
            <v>21298165.960000001</v>
          </cell>
          <cell r="Q97">
            <v>734304.4</v>
          </cell>
          <cell r="R97">
            <v>120271.53</v>
          </cell>
          <cell r="S97">
            <v>-21170978.199999999</v>
          </cell>
          <cell r="T97">
            <v>18175835.760000002</v>
          </cell>
          <cell r="U97">
            <v>-1281546.1100000001</v>
          </cell>
          <cell r="V97">
            <v>-11548352.09</v>
          </cell>
          <cell r="W97">
            <v>-437981.1</v>
          </cell>
          <cell r="X97">
            <v>-75210176.799999997</v>
          </cell>
          <cell r="Y97">
            <v>0</v>
          </cell>
          <cell r="Z97">
            <v>-38833087.140000001</v>
          </cell>
          <cell r="AA97">
            <v>18703.2</v>
          </cell>
          <cell r="AB97">
            <v>9629.7800000000007</v>
          </cell>
          <cell r="AC97">
            <v>0</v>
          </cell>
          <cell r="AD97">
            <v>873162.03</v>
          </cell>
          <cell r="AE97">
            <v>89398191.709999993</v>
          </cell>
          <cell r="AF97">
            <v>-262461226.94999999</v>
          </cell>
          <cell r="AG97">
            <v>-272419743.94</v>
          </cell>
          <cell r="AH97">
            <v>-60305433.039999999</v>
          </cell>
          <cell r="AI97">
            <v>0</v>
          </cell>
          <cell r="AJ97">
            <v>-1499042.18</v>
          </cell>
          <cell r="AK97">
            <v>-33841132.140000001</v>
          </cell>
          <cell r="AL97">
            <v>-3229053.08</v>
          </cell>
          <cell r="AM97">
            <v>1070033.8799999999</v>
          </cell>
          <cell r="AN97">
            <v>-164614287.06999999</v>
          </cell>
          <cell r="AO97">
            <v>546129.42000000004</v>
          </cell>
          <cell r="AQ97">
            <v>0</v>
          </cell>
          <cell r="AR97">
            <v>150775.82999999999</v>
          </cell>
          <cell r="AS97">
            <v>-177352.73</v>
          </cell>
          <cell r="AT97">
            <v>-150775.82999999999</v>
          </cell>
          <cell r="AU97">
            <v>-6582171.3600000003</v>
          </cell>
          <cell r="AV97">
            <v>-1888808.39</v>
          </cell>
          <cell r="AW97">
            <v>-4678106.8099999996</v>
          </cell>
          <cell r="AX97">
            <v>-9071127.2200000007</v>
          </cell>
          <cell r="AY97">
            <v>-435756.72</v>
          </cell>
          <cell r="AZ97">
            <v>-1170247.1599999999</v>
          </cell>
          <cell r="BA97">
            <v>-86556179.709999993</v>
          </cell>
          <cell r="BB97">
            <v>-3285947</v>
          </cell>
          <cell r="BD97">
            <v>-3158264.43</v>
          </cell>
          <cell r="BE97">
            <v>-1884543.24</v>
          </cell>
          <cell r="BF97">
            <v>-2174003.7799999998</v>
          </cell>
          <cell r="BG97">
            <v>22681.7</v>
          </cell>
          <cell r="BH97">
            <v>-1163097.03</v>
          </cell>
          <cell r="BI97">
            <v>-6148494.8700000001</v>
          </cell>
          <cell r="BJ97">
            <v>-1903300.59</v>
          </cell>
          <cell r="BK97">
            <v>0</v>
          </cell>
          <cell r="BN97">
            <v>1070033.8799999999</v>
          </cell>
          <cell r="BO97">
            <v>8275.52</v>
          </cell>
          <cell r="BP97">
            <v>347607.06</v>
          </cell>
          <cell r="BQ97">
            <v>0</v>
          </cell>
          <cell r="BR97">
            <v>546129.42000000004</v>
          </cell>
          <cell r="BS97">
            <v>-86975</v>
          </cell>
          <cell r="BT97">
            <v>-12763230.890000001</v>
          </cell>
          <cell r="BV97">
            <v>984615031.9000001</v>
          </cell>
          <cell r="BW97">
            <v>773034817.86000001</v>
          </cell>
          <cell r="BZ97">
            <v>0</v>
          </cell>
          <cell r="CA97">
            <v>546129.42000000004</v>
          </cell>
          <cell r="CB97">
            <v>0</v>
          </cell>
          <cell r="CC97">
            <v>0</v>
          </cell>
          <cell r="CF97">
            <v>546129.42000000004</v>
          </cell>
          <cell r="CG97">
            <v>546129.42000000004</v>
          </cell>
          <cell r="CH97">
            <v>0</v>
          </cell>
          <cell r="CI97">
            <v>0</v>
          </cell>
          <cell r="CJ97">
            <v>546129.42000000004</v>
          </cell>
          <cell r="CK97">
            <v>0</v>
          </cell>
          <cell r="CL97">
            <v>546129.42000000004</v>
          </cell>
        </row>
        <row r="98">
          <cell r="B98" t="str">
            <v>ICB12</v>
          </cell>
          <cell r="C98">
            <v>-15339166.24</v>
          </cell>
          <cell r="E98">
            <v>-0.24</v>
          </cell>
          <cell r="F98">
            <v>2326000.0699999998</v>
          </cell>
          <cell r="G98">
            <v>-2419903.9300000002</v>
          </cell>
          <cell r="I98">
            <v>28270.5</v>
          </cell>
          <cell r="L98">
            <v>-525760.64</v>
          </cell>
          <cell r="M98">
            <v>-0.01</v>
          </cell>
          <cell r="N98">
            <v>126113.29</v>
          </cell>
          <cell r="O98">
            <v>942174.79</v>
          </cell>
          <cell r="P98">
            <v>14150313.08</v>
          </cell>
          <cell r="Q98">
            <v>1698765598.1300001</v>
          </cell>
          <cell r="S98">
            <v>0</v>
          </cell>
          <cell r="T98">
            <v>3415849.68</v>
          </cell>
          <cell r="U98">
            <v>0</v>
          </cell>
          <cell r="V98">
            <v>2713564.14</v>
          </cell>
          <cell r="W98">
            <v>22401848.5</v>
          </cell>
          <cell r="X98">
            <v>-2344589.5699999998</v>
          </cell>
          <cell r="Z98">
            <v>0</v>
          </cell>
          <cell r="AA98">
            <v>18703.2</v>
          </cell>
          <cell r="AB98">
            <v>22069280.390000001</v>
          </cell>
          <cell r="AC98">
            <v>2.68</v>
          </cell>
          <cell r="AD98">
            <v>15251900.49</v>
          </cell>
          <cell r="AE98">
            <v>18539243.399999999</v>
          </cell>
          <cell r="AF98">
            <v>-32277863.52</v>
          </cell>
          <cell r="AG98">
            <v>58602736.25</v>
          </cell>
          <cell r="AI98">
            <v>38343472.630000003</v>
          </cell>
          <cell r="AJ98">
            <v>91469772.680000007</v>
          </cell>
          <cell r="AL98">
            <v>0</v>
          </cell>
          <cell r="AM98">
            <v>6385.53</v>
          </cell>
          <cell r="AO98">
            <v>690431.99</v>
          </cell>
          <cell r="AQ98">
            <v>0</v>
          </cell>
          <cell r="AR98">
            <v>10387720.08</v>
          </cell>
          <cell r="AT98">
            <v>-14043458.210000001</v>
          </cell>
          <cell r="AU98">
            <v>-7289650.3099999996</v>
          </cell>
          <cell r="AV98">
            <v>5377375.2599999998</v>
          </cell>
          <cell r="AW98">
            <v>10020187154.75</v>
          </cell>
          <cell r="AX98">
            <v>-11634.65</v>
          </cell>
          <cell r="AY98">
            <v>101030305.5</v>
          </cell>
          <cell r="AZ98">
            <v>38614537.719999999</v>
          </cell>
          <cell r="BA98">
            <v>378700</v>
          </cell>
          <cell r="BD98">
            <v>-2338372.27</v>
          </cell>
          <cell r="BF98">
            <v>-4252595.58</v>
          </cell>
          <cell r="BG98">
            <v>-752937.6</v>
          </cell>
          <cell r="BH98">
            <v>-1163097.03</v>
          </cell>
          <cell r="BN98">
            <v>37356.15</v>
          </cell>
          <cell r="BO98">
            <v>12993.52</v>
          </cell>
          <cell r="BP98">
            <v>347607.06</v>
          </cell>
          <cell r="BQ98">
            <v>61032019.850000001</v>
          </cell>
          <cell r="BR98">
            <v>690431.99</v>
          </cell>
          <cell r="BV98">
            <v>243507386.53999999</v>
          </cell>
          <cell r="BW98">
            <v>1347622862.6500001</v>
          </cell>
          <cell r="BZ98">
            <v>0.79999999888241291</v>
          </cell>
          <cell r="CA98">
            <v>690431.99</v>
          </cell>
          <cell r="CB98">
            <v>0</v>
          </cell>
          <cell r="CC98">
            <v>0</v>
          </cell>
          <cell r="CF98">
            <v>690431.99</v>
          </cell>
          <cell r="CG98">
            <v>690431.99</v>
          </cell>
          <cell r="CH98">
            <v>0</v>
          </cell>
          <cell r="CI98">
            <v>0</v>
          </cell>
          <cell r="CJ98">
            <v>690431.99</v>
          </cell>
          <cell r="CK98">
            <v>0</v>
          </cell>
          <cell r="CL98">
            <v>690431.99</v>
          </cell>
        </row>
        <row r="99">
          <cell r="B99" t="str">
            <v>ICF02</v>
          </cell>
          <cell r="C99">
            <v>0</v>
          </cell>
          <cell r="F99">
            <v>0</v>
          </cell>
          <cell r="G99">
            <v>0</v>
          </cell>
          <cell r="M99">
            <v>-288111431</v>
          </cell>
          <cell r="N99">
            <v>-12430074.439999999</v>
          </cell>
          <cell r="O99">
            <v>942174.79</v>
          </cell>
          <cell r="P99">
            <v>25932260.879999999</v>
          </cell>
          <cell r="Q99">
            <v>1698765598.1300001</v>
          </cell>
          <cell r="S99">
            <v>0</v>
          </cell>
          <cell r="V99">
            <v>2713564.14</v>
          </cell>
          <cell r="W99">
            <v>44943700.520000003</v>
          </cell>
          <cell r="X99">
            <v>0</v>
          </cell>
          <cell r="Z99">
            <v>-62367.29</v>
          </cell>
          <cell r="AA99">
            <v>14382340.35</v>
          </cell>
          <cell r="AC99">
            <v>0.04</v>
          </cell>
          <cell r="AE99">
            <v>41526948.32</v>
          </cell>
          <cell r="AF99">
            <v>-1654778.31</v>
          </cell>
          <cell r="AG99">
            <v>-1579570998.8</v>
          </cell>
          <cell r="AH99">
            <v>104.1</v>
          </cell>
          <cell r="AI99">
            <v>50255855.840000004</v>
          </cell>
          <cell r="AJ99">
            <v>158748466.78999999</v>
          </cell>
          <cell r="AK99">
            <v>42275.29</v>
          </cell>
          <cell r="AL99">
            <v>-11997268.27</v>
          </cell>
          <cell r="AM99">
            <v>907373.7</v>
          </cell>
          <cell r="AN99">
            <v>-584902.87</v>
          </cell>
          <cell r="AO99">
            <v>10017.73</v>
          </cell>
          <cell r="AR99">
            <v>671837.63</v>
          </cell>
          <cell r="AT99">
            <v>-14043458.210000001</v>
          </cell>
          <cell r="AU99">
            <v>-722536943.19000006</v>
          </cell>
          <cell r="AV99">
            <v>0</v>
          </cell>
          <cell r="AW99">
            <v>339581636.55000001</v>
          </cell>
          <cell r="AX99">
            <v>-1538015850.5999999</v>
          </cell>
          <cell r="AY99">
            <v>-4082659.24</v>
          </cell>
          <cell r="AZ99">
            <v>-216022622</v>
          </cell>
          <cell r="BA99">
            <v>-11722940089.290001</v>
          </cell>
          <cell r="BN99">
            <v>907373.7</v>
          </cell>
          <cell r="BQ99">
            <v>15849254.209999999</v>
          </cell>
          <cell r="BR99">
            <v>10017.73</v>
          </cell>
          <cell r="BV99">
            <v>389361615.90999997</v>
          </cell>
          <cell r="BW99">
            <v>1377060820.9000001</v>
          </cell>
          <cell r="BZ99">
            <v>671837.63</v>
          </cell>
          <cell r="CA99">
            <v>10017.73</v>
          </cell>
          <cell r="CB99">
            <v>0</v>
          </cell>
          <cell r="CC99">
            <v>0</v>
          </cell>
          <cell r="CF99">
            <v>10017.73</v>
          </cell>
          <cell r="CG99">
            <v>10017.73</v>
          </cell>
          <cell r="CH99">
            <v>0</v>
          </cell>
          <cell r="CI99">
            <v>0</v>
          </cell>
          <cell r="CJ99">
            <v>10017.73</v>
          </cell>
          <cell r="CK99">
            <v>0</v>
          </cell>
          <cell r="CL99">
            <v>10017.73</v>
          </cell>
        </row>
        <row r="100">
          <cell r="B100" t="str">
            <v>ICN02</v>
          </cell>
          <cell r="C100">
            <v>0</v>
          </cell>
          <cell r="E100">
            <v>-0.24</v>
          </cell>
          <cell r="F100">
            <v>0</v>
          </cell>
          <cell r="G100">
            <v>-2419903.9300000002</v>
          </cell>
          <cell r="I100">
            <v>33762.639999999999</v>
          </cell>
          <cell r="L100">
            <v>-26877574.960000001</v>
          </cell>
          <cell r="M100">
            <v>772892.26</v>
          </cell>
          <cell r="N100">
            <v>-9927095.9100000001</v>
          </cell>
          <cell r="O100">
            <v>-41100531.960000001</v>
          </cell>
          <cell r="P100">
            <v>-0.01</v>
          </cell>
          <cell r="Q100">
            <v>-2517321.98</v>
          </cell>
          <cell r="R100">
            <v>0</v>
          </cell>
          <cell r="S100">
            <v>-1017437.04</v>
          </cell>
          <cell r="V100">
            <v>-48246755.600000001</v>
          </cell>
          <cell r="W100">
            <v>53693591.740000002</v>
          </cell>
          <cell r="X100">
            <v>-74316986.060000002</v>
          </cell>
          <cell r="Y100">
            <v>0</v>
          </cell>
          <cell r="Z100">
            <v>0</v>
          </cell>
          <cell r="AA100">
            <v>18703.2</v>
          </cell>
          <cell r="AB100">
            <v>9629.7800000000007</v>
          </cell>
          <cell r="AD100">
            <v>1244699.3899999999</v>
          </cell>
          <cell r="AE100">
            <v>44483436.719999999</v>
          </cell>
          <cell r="AF100">
            <v>-330475239.97000003</v>
          </cell>
          <cell r="AG100">
            <v>70492962.219999999</v>
          </cell>
          <cell r="AH100">
            <v>104.1</v>
          </cell>
          <cell r="AI100">
            <v>32473016.170000002</v>
          </cell>
          <cell r="AJ100">
            <v>71483833.640000001</v>
          </cell>
          <cell r="AK100">
            <v>42275.29</v>
          </cell>
          <cell r="AL100">
            <v>-43071960.229999997</v>
          </cell>
          <cell r="AM100">
            <v>-719161.36</v>
          </cell>
          <cell r="AN100">
            <v>-584902.87</v>
          </cell>
          <cell r="AO100">
            <v>226784.14</v>
          </cell>
          <cell r="AR100">
            <v>724588.3</v>
          </cell>
          <cell r="AU100">
            <v>0</v>
          </cell>
          <cell r="AV100">
            <v>-858769.06</v>
          </cell>
          <cell r="AW100">
            <v>657263223.13</v>
          </cell>
          <cell r="AX100">
            <v>-228913461.41999999</v>
          </cell>
          <cell r="AY100">
            <v>-11634.65</v>
          </cell>
          <cell r="AZ100">
            <v>186624394.12</v>
          </cell>
          <cell r="BA100">
            <v>-1639224100.3900001</v>
          </cell>
          <cell r="BD100">
            <v>-3041765.1</v>
          </cell>
          <cell r="BF100">
            <v>-5173281.32</v>
          </cell>
          <cell r="BG100">
            <v>-1437180.6</v>
          </cell>
          <cell r="BH100">
            <v>-1163097.03</v>
          </cell>
          <cell r="BN100">
            <v>0</v>
          </cell>
          <cell r="BO100">
            <v>12993.52</v>
          </cell>
          <cell r="BP100">
            <v>10299.16</v>
          </cell>
          <cell r="BQ100">
            <v>1899316</v>
          </cell>
          <cell r="BR100">
            <v>226784.14</v>
          </cell>
          <cell r="BV100">
            <v>288942863.45999998</v>
          </cell>
          <cell r="BW100">
            <v>349754663.82000005</v>
          </cell>
          <cell r="BZ100">
            <v>724588.3</v>
          </cell>
          <cell r="CA100">
            <v>226784.14</v>
          </cell>
          <cell r="CB100">
            <v>0</v>
          </cell>
          <cell r="CC100">
            <v>0</v>
          </cell>
          <cell r="CF100">
            <v>226784.14</v>
          </cell>
          <cell r="CG100">
            <v>226784.14</v>
          </cell>
          <cell r="CH100">
            <v>0</v>
          </cell>
          <cell r="CI100">
            <v>0</v>
          </cell>
          <cell r="CJ100">
            <v>226784.14</v>
          </cell>
          <cell r="CK100">
            <v>0</v>
          </cell>
          <cell r="CL100">
            <v>226784.14</v>
          </cell>
        </row>
        <row r="101">
          <cell r="B101" t="str">
            <v>IDA01</v>
          </cell>
          <cell r="C101">
            <v>-150750.35</v>
          </cell>
          <cell r="G101">
            <v>0</v>
          </cell>
          <cell r="M101">
            <v>-677316.9</v>
          </cell>
          <cell r="N101">
            <v>59769768.159999996</v>
          </cell>
          <cell r="O101">
            <v>-1728330.65</v>
          </cell>
          <cell r="P101">
            <v>177240.49</v>
          </cell>
          <cell r="Q101">
            <v>0</v>
          </cell>
          <cell r="R101">
            <v>0</v>
          </cell>
          <cell r="S101">
            <v>0</v>
          </cell>
          <cell r="T101">
            <v>70157875.689999998</v>
          </cell>
          <cell r="U101">
            <v>1354633.78</v>
          </cell>
          <cell r="V101">
            <v>-1615350.8</v>
          </cell>
          <cell r="W101">
            <v>0</v>
          </cell>
          <cell r="X101">
            <v>0</v>
          </cell>
          <cell r="Y101">
            <v>0</v>
          </cell>
          <cell r="Z101">
            <v>-200541.94</v>
          </cell>
          <cell r="AA101">
            <v>31012707.600000001</v>
          </cell>
          <cell r="AB101">
            <v>213660132.91999999</v>
          </cell>
          <cell r="AC101">
            <v>76389018.629999995</v>
          </cell>
          <cell r="AE101">
            <v>160223485.87</v>
          </cell>
          <cell r="AF101">
            <v>-8899732.0299999993</v>
          </cell>
          <cell r="AG101">
            <v>131317712.76000001</v>
          </cell>
          <cell r="AH101">
            <v>362085107.58999997</v>
          </cell>
          <cell r="AI101">
            <v>14033096.27</v>
          </cell>
          <cell r="AJ101">
            <v>63766837.810000002</v>
          </cell>
          <cell r="AL101">
            <v>-14973443.91</v>
          </cell>
          <cell r="AM101">
            <v>192934.49</v>
          </cell>
          <cell r="AQ101">
            <v>0</v>
          </cell>
          <cell r="AR101">
            <v>724588.3</v>
          </cell>
          <cell r="AS101">
            <v>507530247.38999999</v>
          </cell>
          <cell r="AT101">
            <v>-727.41</v>
          </cell>
          <cell r="AU101">
            <v>-15932047.199999999</v>
          </cell>
          <cell r="AV101">
            <v>6335070.2699999996</v>
          </cell>
          <cell r="AW101">
            <v>26062596.469999999</v>
          </cell>
          <cell r="AX101">
            <v>-236913832.37</v>
          </cell>
          <cell r="AY101">
            <v>54122131.640000001</v>
          </cell>
          <cell r="AZ101">
            <v>-6644511.9000000004</v>
          </cell>
          <cell r="BA101">
            <v>-1172539930.6400001</v>
          </cell>
          <cell r="BN101">
            <v>192934.49</v>
          </cell>
          <cell r="BQ101">
            <v>35021632.910000004</v>
          </cell>
          <cell r="BR101">
            <v>997213355.58000004</v>
          </cell>
          <cell r="BV101">
            <v>204372803.99000001</v>
          </cell>
          <cell r="BW101">
            <v>548288073.41999996</v>
          </cell>
          <cell r="BZ101">
            <v>0</v>
          </cell>
          <cell r="CA101">
            <v>867286439.13999987</v>
          </cell>
          <cell r="CB101">
            <v>70157875.689999998</v>
          </cell>
          <cell r="CC101">
            <v>59769768.159999996</v>
          </cell>
          <cell r="CF101">
            <v>867286439.13999987</v>
          </cell>
          <cell r="CG101">
            <v>867286439.13999987</v>
          </cell>
          <cell r="CH101">
            <v>70157875.689999998</v>
          </cell>
          <cell r="CI101">
            <v>59769768.159999996</v>
          </cell>
          <cell r="CJ101">
            <v>997213355.58000004</v>
          </cell>
          <cell r="CK101">
            <v>0</v>
          </cell>
          <cell r="CL101">
            <v>997213355.58000004</v>
          </cell>
        </row>
        <row r="102">
          <cell r="B102" t="str">
            <v>IDA02</v>
          </cell>
          <cell r="C102">
            <v>-41936063.439999998</v>
          </cell>
          <cell r="E102">
            <v>0</v>
          </cell>
          <cell r="F102">
            <v>-695457.4</v>
          </cell>
          <cell r="G102">
            <v>0</v>
          </cell>
          <cell r="J102">
            <v>32778.54</v>
          </cell>
          <cell r="M102">
            <v>0</v>
          </cell>
          <cell r="N102">
            <v>126030194.87</v>
          </cell>
          <cell r="O102">
            <v>40952433.07</v>
          </cell>
          <cell r="P102">
            <v>30796580.039999999</v>
          </cell>
          <cell r="Q102">
            <v>-166836964.13999999</v>
          </cell>
          <cell r="R102">
            <v>-2315208.06</v>
          </cell>
          <cell r="S102">
            <v>0</v>
          </cell>
          <cell r="T102">
            <v>54350953.890000001</v>
          </cell>
          <cell r="V102">
            <v>-2264664.6</v>
          </cell>
          <cell r="W102">
            <v>0</v>
          </cell>
          <cell r="X102">
            <v>469095.92</v>
          </cell>
          <cell r="Y102">
            <v>-35743864.549999997</v>
          </cell>
          <cell r="Z102">
            <v>0</v>
          </cell>
          <cell r="AA102">
            <v>12230304.199999999</v>
          </cell>
          <cell r="AB102">
            <v>0</v>
          </cell>
          <cell r="AC102">
            <v>3124351.25</v>
          </cell>
          <cell r="AD102">
            <v>41003165.350000001</v>
          </cell>
          <cell r="AE102">
            <v>521929849.24000001</v>
          </cell>
          <cell r="AG102">
            <v>322437591.60000002</v>
          </cell>
          <cell r="AH102">
            <v>901868438.77999997</v>
          </cell>
          <cell r="AI102">
            <v>60095840.969999999</v>
          </cell>
          <cell r="AJ102">
            <v>3297811.27</v>
          </cell>
          <cell r="AM102">
            <v>4634156.51</v>
          </cell>
          <cell r="AQ102">
            <v>-0.01</v>
          </cell>
          <cell r="AR102">
            <v>165834.98000000001</v>
          </cell>
          <cell r="AS102">
            <v>46782364.880000003</v>
          </cell>
          <cell r="AT102">
            <v>0</v>
          </cell>
          <cell r="AU102">
            <v>33215720.210000001</v>
          </cell>
          <cell r="AV102">
            <v>1002233.23</v>
          </cell>
          <cell r="AW102">
            <v>301050704.89999998</v>
          </cell>
          <cell r="AX102">
            <v>831831.11</v>
          </cell>
          <cell r="AY102">
            <v>8898858.4700000007</v>
          </cell>
          <cell r="AZ102">
            <v>-1432811.69</v>
          </cell>
          <cell r="BA102">
            <v>-50776957.950000003</v>
          </cell>
          <cell r="BE102">
            <v>-1837950.24</v>
          </cell>
          <cell r="BI102">
            <v>-4422799.58</v>
          </cell>
          <cell r="BJ102">
            <v>-998323.6</v>
          </cell>
          <cell r="BK102">
            <v>-300601.83</v>
          </cell>
          <cell r="BN102">
            <v>791537134.27999997</v>
          </cell>
          <cell r="BQ102">
            <v>15528115.469999999</v>
          </cell>
          <cell r="BR102">
            <v>1926617028.3800001</v>
          </cell>
          <cell r="BS102">
            <v>0</v>
          </cell>
          <cell r="BT102">
            <v>0</v>
          </cell>
          <cell r="BV102">
            <v>45637321.859999999</v>
          </cell>
          <cell r="BW102">
            <v>389610457.46999997</v>
          </cell>
          <cell r="BZ102">
            <v>165834.98000000001</v>
          </cell>
          <cell r="CA102">
            <v>1746235879.6199999</v>
          </cell>
          <cell r="CB102">
            <v>54350953.890000001</v>
          </cell>
          <cell r="CC102">
            <v>126030194.87</v>
          </cell>
          <cell r="CF102">
            <v>1746235879.6199999</v>
          </cell>
          <cell r="CG102">
            <v>1746235879.6199999</v>
          </cell>
          <cell r="CH102">
            <v>54350953.890000001</v>
          </cell>
          <cell r="CI102">
            <v>126030194.87</v>
          </cell>
          <cell r="CJ102">
            <v>1926617028.3800001</v>
          </cell>
          <cell r="CK102">
            <v>0</v>
          </cell>
          <cell r="CL102">
            <v>1926617028.3800001</v>
          </cell>
        </row>
        <row r="103">
          <cell r="B103" t="str">
            <v>IDA03</v>
          </cell>
          <cell r="C103">
            <v>-41936063.439999998</v>
          </cell>
          <cell r="E103">
            <v>0</v>
          </cell>
          <cell r="F103">
            <v>-695457.4</v>
          </cell>
          <cell r="G103">
            <v>-2419903.9300000002</v>
          </cell>
          <cell r="J103">
            <v>32778.54</v>
          </cell>
          <cell r="M103">
            <v>2637798.25</v>
          </cell>
          <cell r="N103">
            <v>108678435.40000001</v>
          </cell>
          <cell r="O103">
            <v>98148891.090000004</v>
          </cell>
          <cell r="P103">
            <v>52258186.509999998</v>
          </cell>
          <cell r="Q103">
            <v>-24807078.75</v>
          </cell>
          <cell r="R103">
            <v>-2315208.06</v>
          </cell>
          <cell r="S103">
            <v>60139689.780000001</v>
          </cell>
          <cell r="T103">
            <v>310202825.29000002</v>
          </cell>
          <cell r="U103">
            <v>-5275596.4800000004</v>
          </cell>
          <cell r="V103">
            <v>-57165704.729999997</v>
          </cell>
          <cell r="W103">
            <v>69073880.200000003</v>
          </cell>
          <cell r="X103">
            <v>469095.92</v>
          </cell>
          <cell r="Y103">
            <v>-35743864.549999997</v>
          </cell>
          <cell r="Z103">
            <v>-226208.76</v>
          </cell>
          <cell r="AA103">
            <v>15137304.43</v>
          </cell>
          <cell r="AB103">
            <v>99170715.170000002</v>
          </cell>
          <cell r="AC103">
            <v>9629.7800000000007</v>
          </cell>
          <cell r="AD103">
            <v>24503575.780000001</v>
          </cell>
          <cell r="AE103">
            <v>313804566.38</v>
          </cell>
          <cell r="AG103">
            <v>292174462.13999999</v>
          </cell>
          <cell r="AH103">
            <v>550684400.67999995</v>
          </cell>
          <cell r="AI103">
            <v>147870670.24000001</v>
          </cell>
          <cell r="AJ103">
            <v>507000837.75</v>
          </cell>
          <cell r="AL103">
            <v>-19135716.899999999</v>
          </cell>
          <cell r="AM103">
            <v>6150214.7800000003</v>
          </cell>
          <cell r="AR103">
            <v>165834.98000000001</v>
          </cell>
          <cell r="AS103">
            <v>34163195.939999998</v>
          </cell>
          <cell r="AT103">
            <v>43066285.990000002</v>
          </cell>
          <cell r="AU103">
            <v>5936150.1299999999</v>
          </cell>
          <cell r="AV103">
            <v>911758.43</v>
          </cell>
          <cell r="AW103">
            <v>41002173.200000003</v>
          </cell>
          <cell r="AX103">
            <v>1684828.99</v>
          </cell>
          <cell r="AY103">
            <v>0</v>
          </cell>
          <cell r="AZ103">
            <v>-8371194.5099999998</v>
          </cell>
          <cell r="BA103">
            <v>0</v>
          </cell>
          <cell r="BE103">
            <v>-1837950.24</v>
          </cell>
          <cell r="BI103">
            <v>-4422799.58</v>
          </cell>
          <cell r="BJ103">
            <v>-998323.6</v>
          </cell>
          <cell r="BK103">
            <v>-300601.83</v>
          </cell>
          <cell r="BN103">
            <v>1632133023.0699999</v>
          </cell>
          <cell r="BQ103">
            <v>18258137.420000002</v>
          </cell>
          <cell r="BR103">
            <v>1674715405.0599999</v>
          </cell>
          <cell r="BS103">
            <v>0</v>
          </cell>
          <cell r="BT103">
            <v>0</v>
          </cell>
          <cell r="BV103">
            <v>6150214.7800000003</v>
          </cell>
          <cell r="BW103">
            <v>320764109.07999998</v>
          </cell>
          <cell r="BZ103">
            <v>1261000123.24</v>
          </cell>
          <cell r="CA103">
            <v>1255834144.3699999</v>
          </cell>
          <cell r="CB103">
            <v>310202825.29000002</v>
          </cell>
          <cell r="CC103">
            <v>108678435.40000001</v>
          </cell>
          <cell r="CF103">
            <v>1255834144.3699999</v>
          </cell>
          <cell r="CG103">
            <v>1255834144.3699999</v>
          </cell>
          <cell r="CH103">
            <v>310202825.29000002</v>
          </cell>
          <cell r="CI103">
            <v>108678435.40000001</v>
          </cell>
          <cell r="CJ103">
            <v>1674715405.0599999</v>
          </cell>
          <cell r="CK103">
            <v>0</v>
          </cell>
          <cell r="CL103">
            <v>1674715405.0599999</v>
          </cell>
        </row>
        <row r="104">
          <cell r="B104" t="str">
            <v>IDA04</v>
          </cell>
          <cell r="M104">
            <v>2637798.25</v>
          </cell>
          <cell r="N104">
            <v>23637431.859999999</v>
          </cell>
          <cell r="O104">
            <v>62561766.479999997</v>
          </cell>
          <cell r="P104">
            <v>162767803.13</v>
          </cell>
          <cell r="Q104">
            <v>-37466756.979999997</v>
          </cell>
          <cell r="R104">
            <v>-53286338.189999998</v>
          </cell>
          <cell r="S104">
            <v>60139689.780000001</v>
          </cell>
          <cell r="T104">
            <v>44489423.380000003</v>
          </cell>
          <cell r="U104">
            <v>-5275596.4800000004</v>
          </cell>
          <cell r="V104">
            <v>-382994594.54000002</v>
          </cell>
          <cell r="W104">
            <v>57464273.619999997</v>
          </cell>
          <cell r="X104">
            <v>-40721220.719999999</v>
          </cell>
          <cell r="Y104">
            <v>0</v>
          </cell>
          <cell r="Z104">
            <v>0</v>
          </cell>
          <cell r="AA104">
            <v>8916511.8800000008</v>
          </cell>
          <cell r="AB104">
            <v>33702274.710000001</v>
          </cell>
          <cell r="AC104">
            <v>4517355.5599999996</v>
          </cell>
          <cell r="AD104">
            <v>55986270.960000001</v>
          </cell>
          <cell r="AE104">
            <v>106263863.81</v>
          </cell>
          <cell r="AF104">
            <v>0</v>
          </cell>
          <cell r="AG104">
            <v>70184218.569999993</v>
          </cell>
          <cell r="AH104">
            <v>142891342.53</v>
          </cell>
          <cell r="AI104">
            <v>367344318.01999998</v>
          </cell>
          <cell r="AJ104">
            <v>956466106.13</v>
          </cell>
          <cell r="AM104">
            <v>11968895.779999999</v>
          </cell>
          <cell r="AN104">
            <v>0</v>
          </cell>
          <cell r="AS104">
            <v>813534.88</v>
          </cell>
          <cell r="AT104">
            <v>1431095.76</v>
          </cell>
          <cell r="AU104">
            <v>3932427.03</v>
          </cell>
          <cell r="AV104">
            <v>1692796.8</v>
          </cell>
          <cell r="AW104">
            <v>18867471.329999998</v>
          </cell>
          <cell r="AX104">
            <v>4562.25</v>
          </cell>
          <cell r="AY104">
            <v>0</v>
          </cell>
          <cell r="AZ104">
            <v>217933300.06999999</v>
          </cell>
          <cell r="BA104">
            <v>0</v>
          </cell>
          <cell r="BN104">
            <v>1348251789.0599999</v>
          </cell>
          <cell r="BQ104">
            <v>8916511.8800000008</v>
          </cell>
          <cell r="BR104">
            <v>421168554.86000001</v>
          </cell>
          <cell r="BV104">
            <v>77400534.379999995</v>
          </cell>
          <cell r="BW104">
            <v>4517355.5599999996</v>
          </cell>
          <cell r="BZ104">
            <v>2118359794.8600001</v>
          </cell>
          <cell r="CA104">
            <v>353041699.62</v>
          </cell>
          <cell r="CB104">
            <v>44489423.380000003</v>
          </cell>
          <cell r="CC104">
            <v>23637431.859999999</v>
          </cell>
          <cell r="CF104">
            <v>353041699.62</v>
          </cell>
          <cell r="CG104">
            <v>353041699.62</v>
          </cell>
          <cell r="CH104">
            <v>44489423.380000003</v>
          </cell>
          <cell r="CI104">
            <v>23637431.859999999</v>
          </cell>
          <cell r="CJ104">
            <v>421168554.86000001</v>
          </cell>
          <cell r="CK104">
            <v>0</v>
          </cell>
          <cell r="CL104">
            <v>421168554.86000001</v>
          </cell>
        </row>
        <row r="105">
          <cell r="B105" t="str">
            <v>IDA05</v>
          </cell>
          <cell r="M105">
            <v>4185017.84</v>
          </cell>
          <cell r="N105">
            <v>40181078.130000003</v>
          </cell>
          <cell r="O105">
            <v>19666286.260000002</v>
          </cell>
          <cell r="P105">
            <v>114186440.62</v>
          </cell>
          <cell r="Q105">
            <v>0</v>
          </cell>
          <cell r="R105">
            <v>-10266250.83</v>
          </cell>
          <cell r="S105">
            <v>54916178.159999996</v>
          </cell>
          <cell r="T105">
            <v>118615245.86</v>
          </cell>
          <cell r="U105">
            <v>15010308.27</v>
          </cell>
          <cell r="V105">
            <v>-40287320.700000003</v>
          </cell>
          <cell r="W105">
            <v>-2762634.18</v>
          </cell>
          <cell r="X105">
            <v>-1064147134.73</v>
          </cell>
          <cell r="Y105">
            <v>-28679029.399999999</v>
          </cell>
          <cell r="Z105">
            <v>0</v>
          </cell>
          <cell r="AB105">
            <v>192802117.11000001</v>
          </cell>
          <cell r="AC105">
            <v>2072690.71</v>
          </cell>
          <cell r="AD105">
            <v>40716820.619999997</v>
          </cell>
          <cell r="AE105">
            <v>201720405.75999999</v>
          </cell>
          <cell r="AG105">
            <v>123989257.79000001</v>
          </cell>
          <cell r="AH105">
            <v>254355239.25</v>
          </cell>
          <cell r="AI105">
            <v>335063290.04000002</v>
          </cell>
          <cell r="AJ105">
            <v>753388660.70000005</v>
          </cell>
          <cell r="AL105">
            <v>-23113004.960000001</v>
          </cell>
          <cell r="AM105">
            <v>9833508.1199999992</v>
          </cell>
          <cell r="AN105">
            <v>0</v>
          </cell>
          <cell r="AS105">
            <v>1554437.69</v>
          </cell>
          <cell r="AT105">
            <v>2725760.75</v>
          </cell>
          <cell r="AU105">
            <v>-103907373.13</v>
          </cell>
          <cell r="AV105">
            <v>1472362.25</v>
          </cell>
          <cell r="AW105">
            <v>759907.18</v>
          </cell>
          <cell r="AX105">
            <v>-2429989668.5799999</v>
          </cell>
          <cell r="AY105">
            <v>2472106.71</v>
          </cell>
          <cell r="BA105">
            <v>-4974832.97</v>
          </cell>
          <cell r="BB105">
            <v>-49788867.5</v>
          </cell>
          <cell r="BN105">
            <v>386431581.49000001</v>
          </cell>
          <cell r="BQ105">
            <v>0</v>
          </cell>
          <cell r="BR105">
            <v>928900709.72000003</v>
          </cell>
          <cell r="BV105">
            <v>50550328.739999995</v>
          </cell>
          <cell r="BW105">
            <v>2072690.71</v>
          </cell>
          <cell r="BZ105">
            <v>2122445001.6400001</v>
          </cell>
          <cell r="CA105">
            <v>772867019.91000009</v>
          </cell>
          <cell r="CB105">
            <v>118615245.86</v>
          </cell>
          <cell r="CC105">
            <v>40181078.130000003</v>
          </cell>
          <cell r="CF105">
            <v>772867019.91000009</v>
          </cell>
          <cell r="CG105">
            <v>772867019.91000009</v>
          </cell>
          <cell r="CH105">
            <v>118615245.86</v>
          </cell>
          <cell r="CI105">
            <v>40181078.130000003</v>
          </cell>
          <cell r="CJ105">
            <v>928900709.72000003</v>
          </cell>
          <cell r="CK105">
            <v>0</v>
          </cell>
          <cell r="CL105">
            <v>928900709.72000003</v>
          </cell>
        </row>
        <row r="106">
          <cell r="B106" t="str">
            <v>IDA08</v>
          </cell>
          <cell r="M106">
            <v>-18076572.219999999</v>
          </cell>
          <cell r="N106">
            <v>26582301.379999999</v>
          </cell>
          <cell r="O106">
            <v>42470590.630000003</v>
          </cell>
          <cell r="P106">
            <v>27876939.030000001</v>
          </cell>
          <cell r="Q106">
            <v>-615280571.44000006</v>
          </cell>
          <cell r="R106">
            <v>-19555763.719999999</v>
          </cell>
          <cell r="S106">
            <v>13509991.060000001</v>
          </cell>
          <cell r="T106">
            <v>94857585.609999999</v>
          </cell>
          <cell r="U106">
            <v>3225532.26</v>
          </cell>
          <cell r="V106">
            <v>-11548352.09</v>
          </cell>
          <cell r="W106">
            <v>45035935.590000004</v>
          </cell>
          <cell r="X106">
            <v>-1064147134.73</v>
          </cell>
          <cell r="Y106">
            <v>-17019883.34</v>
          </cell>
          <cell r="AA106">
            <v>12961008.699999999</v>
          </cell>
          <cell r="AB106">
            <v>46610593.289999999</v>
          </cell>
          <cell r="AC106">
            <v>-468192.27</v>
          </cell>
          <cell r="AD106">
            <v>873162.03</v>
          </cell>
          <cell r="AE106">
            <v>117787184.5</v>
          </cell>
          <cell r="AF106">
            <v>6076775.8600000003</v>
          </cell>
          <cell r="AG106">
            <v>44643155.210000001</v>
          </cell>
          <cell r="AH106">
            <v>81200556.530000001</v>
          </cell>
          <cell r="AI106">
            <v>79050104.239999995</v>
          </cell>
          <cell r="AJ106">
            <v>192509707.43000001</v>
          </cell>
          <cell r="AM106">
            <v>9580700.8800000008</v>
          </cell>
          <cell r="AN106">
            <v>0</v>
          </cell>
          <cell r="AS106">
            <v>3328287.09</v>
          </cell>
          <cell r="AT106">
            <v>5339063.8499999996</v>
          </cell>
          <cell r="AU106">
            <v>160.18</v>
          </cell>
          <cell r="AV106">
            <v>2040966.12</v>
          </cell>
          <cell r="AW106">
            <v>1973084.94</v>
          </cell>
          <cell r="AX106">
            <v>-9846273366.7700005</v>
          </cell>
          <cell r="AY106">
            <v>12855.07</v>
          </cell>
          <cell r="AZ106">
            <v>284319064.69</v>
          </cell>
          <cell r="BA106">
            <v>11525701061.549999</v>
          </cell>
          <cell r="BN106">
            <v>758146450.22000003</v>
          </cell>
          <cell r="BQ106">
            <v>12961008.699999999</v>
          </cell>
          <cell r="BR106">
            <v>411681376.51999998</v>
          </cell>
          <cell r="BV106">
            <v>55869867.120000005</v>
          </cell>
          <cell r="BW106">
            <v>66712579.269999996</v>
          </cell>
          <cell r="BZ106">
            <v>509981744.00999999</v>
          </cell>
          <cell r="CA106">
            <v>290241489.52999997</v>
          </cell>
          <cell r="CB106">
            <v>94857585.609999999</v>
          </cell>
          <cell r="CC106">
            <v>26582301.379999999</v>
          </cell>
          <cell r="CF106">
            <v>290241489.52999997</v>
          </cell>
          <cell r="CG106">
            <v>290241489.52999997</v>
          </cell>
          <cell r="CH106">
            <v>94857585.609999999</v>
          </cell>
          <cell r="CI106">
            <v>26582301.379999999</v>
          </cell>
          <cell r="CJ106">
            <v>411681376.51999998</v>
          </cell>
          <cell r="CK106">
            <v>0</v>
          </cell>
          <cell r="CL106">
            <v>411681376.51999998</v>
          </cell>
        </row>
        <row r="107">
          <cell r="B107" t="str">
            <v>IDB01</v>
          </cell>
          <cell r="M107">
            <v>-2637798.25</v>
          </cell>
          <cell r="N107">
            <v>-14245645.42</v>
          </cell>
          <cell r="O107">
            <v>16662683.66</v>
          </cell>
          <cell r="P107">
            <v>59046251.280000001</v>
          </cell>
          <cell r="Q107">
            <v>-115801900.64</v>
          </cell>
          <cell r="R107">
            <v>-340579.07</v>
          </cell>
          <cell r="S107">
            <v>28491290.289999999</v>
          </cell>
          <cell r="T107">
            <v>0</v>
          </cell>
          <cell r="U107">
            <v>5275596.4800000004</v>
          </cell>
          <cell r="V107">
            <v>26943779.239999998</v>
          </cell>
          <cell r="W107">
            <v>94356746.109999999</v>
          </cell>
          <cell r="X107">
            <v>-310065621.70999998</v>
          </cell>
          <cell r="Y107">
            <v>-287152.33</v>
          </cell>
          <cell r="Z107">
            <v>-1314409.97</v>
          </cell>
          <cell r="AA107">
            <v>71016817.810000002</v>
          </cell>
          <cell r="AB107">
            <v>32235046.809999999</v>
          </cell>
          <cell r="AC107">
            <v>17137253.609999999</v>
          </cell>
          <cell r="AD107">
            <v>26044200.719999999</v>
          </cell>
          <cell r="AE107">
            <v>60255076.859999999</v>
          </cell>
          <cell r="AF107">
            <v>0</v>
          </cell>
          <cell r="AG107">
            <v>147015682</v>
          </cell>
          <cell r="AH107">
            <v>62986714.600000001</v>
          </cell>
          <cell r="AI107">
            <v>91477474.760000005</v>
          </cell>
          <cell r="AJ107">
            <v>359660159.55000001</v>
          </cell>
          <cell r="AK107">
            <v>9215943.4000000004</v>
          </cell>
          <cell r="AM107">
            <v>13859643.710000001</v>
          </cell>
          <cell r="AN107">
            <v>0</v>
          </cell>
          <cell r="AQ107">
            <v>0</v>
          </cell>
          <cell r="AS107">
            <v>408813.56</v>
          </cell>
          <cell r="AT107">
            <v>478635.39</v>
          </cell>
          <cell r="AU107">
            <v>10969165.310000001</v>
          </cell>
          <cell r="AV107">
            <v>167596926.40000001</v>
          </cell>
          <cell r="AW107">
            <v>-284486.31</v>
          </cell>
          <cell r="AX107">
            <v>-1065984475.4400001</v>
          </cell>
          <cell r="AY107">
            <v>-200478292.34</v>
          </cell>
          <cell r="AZ107">
            <v>1057351.6100000001</v>
          </cell>
          <cell r="BA107">
            <v>1491851997.8800001</v>
          </cell>
          <cell r="BN107">
            <v>325747133.13</v>
          </cell>
          <cell r="BQ107">
            <v>39428734.519999996</v>
          </cell>
          <cell r="BR107">
            <v>80232761.210000008</v>
          </cell>
          <cell r="BV107">
            <v>26044200.719999999</v>
          </cell>
          <cell r="BW107">
            <v>8198792.4100000001</v>
          </cell>
          <cell r="BY107">
            <v>0</v>
          </cell>
          <cell r="BZ107">
            <v>839406940.61000001</v>
          </cell>
          <cell r="CA107">
            <v>80232761.210000008</v>
          </cell>
          <cell r="CB107">
            <v>0</v>
          </cell>
          <cell r="CC107">
            <v>0</v>
          </cell>
          <cell r="CF107">
            <v>80232761.210000008</v>
          </cell>
          <cell r="CG107">
            <v>80232761.210000008</v>
          </cell>
          <cell r="CH107">
            <v>0</v>
          </cell>
          <cell r="CI107">
            <v>0</v>
          </cell>
          <cell r="CJ107">
            <v>80232761.210000008</v>
          </cell>
          <cell r="CK107">
            <v>0</v>
          </cell>
          <cell r="CL107">
            <v>80232761.210000008</v>
          </cell>
        </row>
        <row r="108">
          <cell r="B108" t="str">
            <v>IDB02</v>
          </cell>
          <cell r="M108">
            <v>-2637798.25</v>
          </cell>
          <cell r="N108">
            <v>-16979018.32</v>
          </cell>
          <cell r="O108">
            <v>-280462651.19</v>
          </cell>
          <cell r="P108">
            <v>31103406.550000001</v>
          </cell>
          <cell r="Q108">
            <v>-64523770.93</v>
          </cell>
          <cell r="R108">
            <v>-762047.74</v>
          </cell>
          <cell r="S108">
            <v>33958036.549999997</v>
          </cell>
          <cell r="T108">
            <v>-615677151.27999997</v>
          </cell>
          <cell r="U108">
            <v>5275596.4800000004</v>
          </cell>
          <cell r="V108">
            <v>52256203.079999998</v>
          </cell>
          <cell r="W108">
            <v>104033109.79000001</v>
          </cell>
          <cell r="X108">
            <v>-72558743.510000005</v>
          </cell>
          <cell r="Y108">
            <v>-427387.8</v>
          </cell>
          <cell r="Z108">
            <v>-6013929110.3900003</v>
          </cell>
          <cell r="AA108">
            <v>-300452024.66000003</v>
          </cell>
          <cell r="AB108">
            <v>-387318552.62</v>
          </cell>
          <cell r="AC108">
            <v>-64071011.630000003</v>
          </cell>
          <cell r="AD108">
            <v>-217365059.55000001</v>
          </cell>
          <cell r="AE108">
            <v>88297582.629999995</v>
          </cell>
          <cell r="AF108">
            <v>-343436353.56</v>
          </cell>
          <cell r="AG108">
            <v>138266329.18000001</v>
          </cell>
          <cell r="AH108">
            <v>-1971136607.5899999</v>
          </cell>
          <cell r="AI108">
            <v>64452916.189999998</v>
          </cell>
          <cell r="AJ108">
            <v>151597350.94999999</v>
          </cell>
          <cell r="AK108">
            <v>12958595.140000001</v>
          </cell>
          <cell r="AL108">
            <v>-81508172.329999998</v>
          </cell>
          <cell r="AM108">
            <v>11352120982.200001</v>
          </cell>
          <cell r="AN108">
            <v>0</v>
          </cell>
          <cell r="AQ108">
            <v>0</v>
          </cell>
          <cell r="AS108">
            <v>198695</v>
          </cell>
          <cell r="AT108">
            <v>273150.23</v>
          </cell>
          <cell r="AU108">
            <v>10969165.310000001</v>
          </cell>
          <cell r="AV108">
            <v>12042275.119999999</v>
          </cell>
          <cell r="AW108">
            <v>39452.29</v>
          </cell>
          <cell r="AX108">
            <v>-702825160.25999999</v>
          </cell>
          <cell r="AY108">
            <v>-18545693.359999999</v>
          </cell>
          <cell r="AZ108">
            <v>1057351.6100000001</v>
          </cell>
          <cell r="BA108">
            <v>839907674.66999996</v>
          </cell>
          <cell r="BB108">
            <v>-198028222.5</v>
          </cell>
          <cell r="BN108">
            <v>0</v>
          </cell>
          <cell r="BQ108">
            <v>34379012.269999996</v>
          </cell>
          <cell r="BR108">
            <v>12958595.140000001</v>
          </cell>
          <cell r="BV108">
            <v>-7.4505805969238281E-9</v>
          </cell>
          <cell r="BW108">
            <v>100251133.17</v>
          </cell>
          <cell r="BY108">
            <v>0</v>
          </cell>
          <cell r="BZ108">
            <v>594729713.51999998</v>
          </cell>
          <cell r="CA108">
            <v>12958595.140000001</v>
          </cell>
          <cell r="CB108">
            <v>0</v>
          </cell>
          <cell r="CC108">
            <v>0</v>
          </cell>
          <cell r="CF108">
            <v>12958595.140000001</v>
          </cell>
          <cell r="CG108">
            <v>12958595.140000001</v>
          </cell>
          <cell r="CH108">
            <v>0</v>
          </cell>
          <cell r="CI108">
            <v>0</v>
          </cell>
          <cell r="CJ108">
            <v>12958595.140000001</v>
          </cell>
          <cell r="CK108">
            <v>0</v>
          </cell>
          <cell r="CL108">
            <v>12958595.140000001</v>
          </cell>
        </row>
        <row r="109">
          <cell r="B109" t="str">
            <v>IDB03</v>
          </cell>
          <cell r="M109">
            <v>2267488.4700000002</v>
          </cell>
          <cell r="N109">
            <v>-623646.31000000006</v>
          </cell>
          <cell r="O109">
            <v>60375471.640000001</v>
          </cell>
          <cell r="P109">
            <v>28492139.41</v>
          </cell>
          <cell r="Q109">
            <v>-3238876.98</v>
          </cell>
          <cell r="R109">
            <v>-1570239.71</v>
          </cell>
          <cell r="S109">
            <v>1247292.6200000001</v>
          </cell>
          <cell r="U109">
            <v>-4534977.17</v>
          </cell>
          <cell r="V109">
            <v>108514583.88</v>
          </cell>
          <cell r="W109">
            <v>35361762.939999998</v>
          </cell>
          <cell r="X109">
            <v>-2854070.54</v>
          </cell>
          <cell r="Y109">
            <v>-5522415.4800000004</v>
          </cell>
          <cell r="AA109">
            <v>134744681.19999999</v>
          </cell>
          <cell r="AC109">
            <v>1487490.06</v>
          </cell>
          <cell r="AD109">
            <v>46616806.289999999</v>
          </cell>
          <cell r="AE109">
            <v>145436045.84999999</v>
          </cell>
          <cell r="AF109">
            <v>247321225.50999999</v>
          </cell>
          <cell r="AG109">
            <v>130578137.93000001</v>
          </cell>
          <cell r="AH109">
            <v>146084947.53</v>
          </cell>
          <cell r="AI109">
            <v>57049931.93</v>
          </cell>
          <cell r="AJ109">
            <v>174705533.96000001</v>
          </cell>
          <cell r="AK109">
            <v>26848365.850000001</v>
          </cell>
          <cell r="AL109">
            <v>0</v>
          </cell>
          <cell r="AM109">
            <v>12112514.09</v>
          </cell>
          <cell r="AN109">
            <v>2739438.31</v>
          </cell>
          <cell r="AR109">
            <v>0</v>
          </cell>
          <cell r="AS109">
            <v>0</v>
          </cell>
          <cell r="AU109">
            <v>963391093.72000003</v>
          </cell>
          <cell r="AV109">
            <v>8202437.0599999996</v>
          </cell>
          <cell r="AW109">
            <v>-1132281149.24</v>
          </cell>
          <cell r="AX109">
            <v>-37428947.840000004</v>
          </cell>
          <cell r="AY109">
            <v>-9571015.7400000002</v>
          </cell>
          <cell r="AZ109">
            <v>0</v>
          </cell>
          <cell r="BA109">
            <v>43521895.329999998</v>
          </cell>
          <cell r="BB109">
            <v>0</v>
          </cell>
          <cell r="BC109">
            <v>0</v>
          </cell>
          <cell r="BN109">
            <v>72971464.049999997</v>
          </cell>
          <cell r="BQ109">
            <v>6733783.7100000009</v>
          </cell>
          <cell r="BR109">
            <v>161593047.04999998</v>
          </cell>
          <cell r="BV109">
            <v>46616806.289999999</v>
          </cell>
          <cell r="BW109">
            <v>72302666.730000004</v>
          </cell>
          <cell r="BZ109">
            <v>572247198.33000004</v>
          </cell>
          <cell r="CA109">
            <v>161593047.04999998</v>
          </cell>
          <cell r="CB109">
            <v>0</v>
          </cell>
          <cell r="CC109">
            <v>0</v>
          </cell>
          <cell r="CF109">
            <v>161593047.04999998</v>
          </cell>
          <cell r="CG109">
            <v>161593047.04999998</v>
          </cell>
          <cell r="CH109">
            <v>0</v>
          </cell>
          <cell r="CI109">
            <v>0</v>
          </cell>
          <cell r="CJ109">
            <v>161593047.04999998</v>
          </cell>
          <cell r="CK109">
            <v>0</v>
          </cell>
          <cell r="CL109">
            <v>161593047.04999998</v>
          </cell>
        </row>
        <row r="110">
          <cell r="B110" t="str">
            <v>IDB04</v>
          </cell>
          <cell r="N110">
            <v>-623646.31000000006</v>
          </cell>
          <cell r="O110">
            <v>10127934.960000001</v>
          </cell>
          <cell r="P110">
            <v>28492139.41</v>
          </cell>
          <cell r="Q110">
            <v>-5840409.1500000004</v>
          </cell>
          <cell r="R110">
            <v>-2434553.64</v>
          </cell>
          <cell r="S110">
            <v>1247292.6200000001</v>
          </cell>
          <cell r="U110">
            <v>268232.93</v>
          </cell>
          <cell r="V110">
            <v>29010791.219999999</v>
          </cell>
          <cell r="W110">
            <v>35361762.939999998</v>
          </cell>
          <cell r="X110">
            <v>-3956598.85</v>
          </cell>
          <cell r="Y110">
            <v>-1344421.8</v>
          </cell>
          <cell r="Z110">
            <v>1958423.34</v>
          </cell>
          <cell r="AA110">
            <v>77563141.459999993</v>
          </cell>
          <cell r="AC110">
            <v>114478489.23</v>
          </cell>
          <cell r="AD110">
            <v>30454022.219999999</v>
          </cell>
          <cell r="AE110">
            <v>145436045.84999999</v>
          </cell>
          <cell r="AF110">
            <v>48707624.829999998</v>
          </cell>
          <cell r="AG110">
            <v>130578137.93000001</v>
          </cell>
          <cell r="AH110">
            <v>66180356.5</v>
          </cell>
          <cell r="AI110">
            <v>57049931.93</v>
          </cell>
          <cell r="AJ110">
            <v>174705533.96000001</v>
          </cell>
          <cell r="AK110">
            <v>19408494.199999999</v>
          </cell>
          <cell r="AM110">
            <v>14049849.84</v>
          </cell>
          <cell r="AN110">
            <v>7697574.2400000002</v>
          </cell>
          <cell r="AP110">
            <v>-1105602.05</v>
          </cell>
          <cell r="AR110">
            <v>-852821.64</v>
          </cell>
          <cell r="AS110">
            <v>0</v>
          </cell>
          <cell r="AU110">
            <v>93607118.510000005</v>
          </cell>
          <cell r="AV110">
            <v>1617212.54</v>
          </cell>
          <cell r="AW110">
            <v>-132745844.69</v>
          </cell>
          <cell r="AX110">
            <v>-137582543.22</v>
          </cell>
          <cell r="AY110">
            <v>-1660949.84</v>
          </cell>
          <cell r="AZ110">
            <v>29519471.039999999</v>
          </cell>
          <cell r="BA110">
            <v>147379551.19999999</v>
          </cell>
          <cell r="BB110">
            <v>-53631023</v>
          </cell>
          <cell r="BC110">
            <v>-17348873</v>
          </cell>
          <cell r="BN110">
            <v>10848866.5</v>
          </cell>
          <cell r="BQ110">
            <v>14522610.569999998</v>
          </cell>
          <cell r="BR110">
            <v>96971635.659999996</v>
          </cell>
          <cell r="BV110">
            <v>114887981.33</v>
          </cell>
          <cell r="BW110">
            <v>75894131.849999994</v>
          </cell>
          <cell r="BZ110">
            <v>114478489.23</v>
          </cell>
          <cell r="CA110">
            <v>96971635.659999996</v>
          </cell>
          <cell r="CB110">
            <v>0</v>
          </cell>
          <cell r="CC110">
            <v>0</v>
          </cell>
          <cell r="CF110">
            <v>96971635.659999996</v>
          </cell>
          <cell r="CG110">
            <v>96971635.659999996</v>
          </cell>
          <cell r="CH110">
            <v>0</v>
          </cell>
          <cell r="CI110">
            <v>0</v>
          </cell>
          <cell r="CJ110">
            <v>96971635.659999996</v>
          </cell>
          <cell r="CK110">
            <v>0</v>
          </cell>
          <cell r="CL110">
            <v>96971635.659999996</v>
          </cell>
        </row>
        <row r="111">
          <cell r="B111" t="str">
            <v>IDB05</v>
          </cell>
          <cell r="N111">
            <v>-55412387.560000002</v>
          </cell>
          <cell r="O111">
            <v>3945651.02</v>
          </cell>
          <cell r="P111">
            <v>83287689.510000005</v>
          </cell>
          <cell r="Q111">
            <v>-16116294.890000001</v>
          </cell>
          <cell r="R111">
            <v>-623990835.21000004</v>
          </cell>
          <cell r="S111">
            <v>110824774.48999999</v>
          </cell>
          <cell r="U111">
            <v>268232.93</v>
          </cell>
          <cell r="V111">
            <v>4631688.5199999996</v>
          </cell>
          <cell r="W111">
            <v>223111416.59</v>
          </cell>
          <cell r="X111">
            <v>-56216648.649999999</v>
          </cell>
          <cell r="Y111">
            <v>-1132636291.72</v>
          </cell>
          <cell r="AA111">
            <v>72063338.819999993</v>
          </cell>
          <cell r="AC111">
            <v>7362361.7599999998</v>
          </cell>
          <cell r="AD111">
            <v>32827724.59</v>
          </cell>
          <cell r="AE111">
            <v>117119526.94</v>
          </cell>
          <cell r="AF111">
            <v>34709179.07</v>
          </cell>
          <cell r="AG111">
            <v>233827288.28</v>
          </cell>
          <cell r="AH111">
            <v>80051872.129999995</v>
          </cell>
          <cell r="AI111">
            <v>248435402.99000001</v>
          </cell>
          <cell r="AJ111">
            <v>514958280.13999999</v>
          </cell>
          <cell r="AK111">
            <v>18053806.07</v>
          </cell>
          <cell r="AM111">
            <v>9908906.8000000007</v>
          </cell>
          <cell r="AN111">
            <v>3079288.77</v>
          </cell>
          <cell r="AR111">
            <v>2320</v>
          </cell>
          <cell r="AS111">
            <v>0</v>
          </cell>
          <cell r="AU111">
            <v>54915121.630000003</v>
          </cell>
          <cell r="AV111">
            <v>2651652.84</v>
          </cell>
          <cell r="AW111">
            <v>-63492461.170000002</v>
          </cell>
          <cell r="AX111">
            <v>-180323562.49000001</v>
          </cell>
          <cell r="AY111">
            <v>-2760246.01</v>
          </cell>
          <cell r="AZ111">
            <v>16528109.130000001</v>
          </cell>
          <cell r="BA111">
            <v>252656506.08000001</v>
          </cell>
          <cell r="BB111">
            <v>-473052369</v>
          </cell>
          <cell r="BN111">
            <v>117336300.3</v>
          </cell>
          <cell r="BQ111">
            <v>4335599.09</v>
          </cell>
          <cell r="BR111">
            <v>90117144.889999986</v>
          </cell>
          <cell r="BV111">
            <v>114761051.19999999</v>
          </cell>
          <cell r="BW111">
            <v>34806452.390000001</v>
          </cell>
          <cell r="BZ111">
            <v>7362361.7599999998</v>
          </cell>
          <cell r="CA111">
            <v>90117144.889999986</v>
          </cell>
          <cell r="CB111">
            <v>0</v>
          </cell>
          <cell r="CC111">
            <v>0</v>
          </cell>
          <cell r="CF111">
            <v>90117144.889999986</v>
          </cell>
          <cell r="CG111">
            <v>90117144.889999986</v>
          </cell>
          <cell r="CH111">
            <v>0</v>
          </cell>
          <cell r="CI111">
            <v>0</v>
          </cell>
          <cell r="CJ111">
            <v>90117144.889999986</v>
          </cell>
          <cell r="CK111">
            <v>0</v>
          </cell>
          <cell r="CL111">
            <v>90117144.889999986</v>
          </cell>
        </row>
        <row r="112">
          <cell r="B112" t="str">
            <v>IDB08</v>
          </cell>
          <cell r="M112">
            <v>3209958.17</v>
          </cell>
          <cell r="N112">
            <v>-10589661.890000001</v>
          </cell>
          <cell r="O112">
            <v>150364.76</v>
          </cell>
          <cell r="P112">
            <v>17308349</v>
          </cell>
          <cell r="Q112">
            <v>-125250633.7</v>
          </cell>
          <cell r="R112">
            <v>-623990835.21000004</v>
          </cell>
          <cell r="S112">
            <v>21179323.73</v>
          </cell>
          <cell r="U112">
            <v>-6419916.7599999998</v>
          </cell>
          <cell r="V112">
            <v>140535.51999999999</v>
          </cell>
          <cell r="W112">
            <v>29203587.850000001</v>
          </cell>
          <cell r="X112">
            <v>-435106444.85000002</v>
          </cell>
          <cell r="Y112">
            <v>-1132636291.72</v>
          </cell>
          <cell r="AA112">
            <v>38974082.43</v>
          </cell>
          <cell r="AC112">
            <v>0</v>
          </cell>
          <cell r="AD112">
            <v>56096343.920000002</v>
          </cell>
          <cell r="AE112">
            <v>5157486.3099999996</v>
          </cell>
          <cell r="AF112">
            <v>3673928.98</v>
          </cell>
          <cell r="AG112">
            <v>74044642.299999997</v>
          </cell>
          <cell r="AH112">
            <v>16740693.890000001</v>
          </cell>
          <cell r="AI112">
            <v>52230670.229999997</v>
          </cell>
          <cell r="AJ112">
            <v>120555643.45999999</v>
          </cell>
          <cell r="AK112">
            <v>17620325.219999999</v>
          </cell>
          <cell r="AN112">
            <v>3470000</v>
          </cell>
          <cell r="AQ112">
            <v>0</v>
          </cell>
          <cell r="AR112">
            <v>0</v>
          </cell>
          <cell r="AS112">
            <v>0</v>
          </cell>
          <cell r="AU112">
            <v>1976545.6</v>
          </cell>
          <cell r="AV112">
            <v>1617212.54</v>
          </cell>
          <cell r="AW112">
            <v>-2267445.88</v>
          </cell>
          <cell r="AX112">
            <v>-9675825350.4099998</v>
          </cell>
          <cell r="AY112">
            <v>1748.08</v>
          </cell>
          <cell r="AZ112">
            <v>1730461.91</v>
          </cell>
          <cell r="BA112">
            <v>11432452477.23</v>
          </cell>
          <cell r="BB112">
            <v>-473052369</v>
          </cell>
          <cell r="BC112">
            <v>5748892.5199999996</v>
          </cell>
          <cell r="BD112">
            <v>0</v>
          </cell>
          <cell r="BN112">
            <v>83778231.789999992</v>
          </cell>
          <cell r="BQ112">
            <v>5157486.3099999996</v>
          </cell>
          <cell r="BR112">
            <v>38974082.43</v>
          </cell>
          <cell r="BV112">
            <v>20414622.870000001</v>
          </cell>
          <cell r="BW112">
            <v>-1.4901161193847656E-8</v>
          </cell>
          <cell r="BZ112">
            <v>0</v>
          </cell>
          <cell r="CA112">
            <v>38974082.43</v>
          </cell>
          <cell r="CB112">
            <v>0</v>
          </cell>
          <cell r="CC112">
            <v>0</v>
          </cell>
          <cell r="CF112">
            <v>38974082.43</v>
          </cell>
          <cell r="CG112">
            <v>38974082.43</v>
          </cell>
          <cell r="CH112">
            <v>0</v>
          </cell>
          <cell r="CI112">
            <v>0</v>
          </cell>
          <cell r="CJ112">
            <v>38974082.43</v>
          </cell>
          <cell r="CK112">
            <v>0</v>
          </cell>
          <cell r="CL112">
            <v>38974082.43</v>
          </cell>
        </row>
        <row r="113">
          <cell r="B113" t="str">
            <v>IDB26</v>
          </cell>
          <cell r="M113">
            <v>15342511.300000001</v>
          </cell>
          <cell r="N113">
            <v>-34832585.869999997</v>
          </cell>
          <cell r="O113">
            <v>285103.68</v>
          </cell>
          <cell r="P113">
            <v>36621702.880000003</v>
          </cell>
          <cell r="Q113">
            <v>-125250633.7</v>
          </cell>
          <cell r="R113">
            <v>-95759998.599999994</v>
          </cell>
          <cell r="S113">
            <v>83352506.829999998</v>
          </cell>
          <cell r="T113">
            <v>0</v>
          </cell>
          <cell r="U113">
            <v>4534977.17</v>
          </cell>
          <cell r="V113">
            <v>194761.12</v>
          </cell>
          <cell r="W113">
            <v>76275295.780000001</v>
          </cell>
          <cell r="X113">
            <v>-435106444.85000002</v>
          </cell>
          <cell r="Y113">
            <v>-266514103.21000001</v>
          </cell>
          <cell r="Z113">
            <v>-98695017.709999993</v>
          </cell>
          <cell r="AA113">
            <v>39532704.170000002</v>
          </cell>
          <cell r="AC113">
            <v>0</v>
          </cell>
          <cell r="AD113">
            <v>115594633.77</v>
          </cell>
          <cell r="AE113">
            <v>40183670.439999998</v>
          </cell>
          <cell r="AF113">
            <v>112438877.64</v>
          </cell>
          <cell r="AG113">
            <v>98452088.359999999</v>
          </cell>
          <cell r="AH113">
            <v>21267022.949999999</v>
          </cell>
          <cell r="AI113">
            <v>55776475.329999998</v>
          </cell>
          <cell r="AJ113">
            <v>215573115.97999999</v>
          </cell>
          <cell r="AK113">
            <v>12455333.529999999</v>
          </cell>
          <cell r="AM113">
            <v>9870892.8000000007</v>
          </cell>
          <cell r="AN113">
            <v>0</v>
          </cell>
          <cell r="AQ113">
            <v>0</v>
          </cell>
          <cell r="AR113">
            <v>0</v>
          </cell>
          <cell r="AS113">
            <v>65930.09</v>
          </cell>
          <cell r="AT113">
            <v>-3311341.08</v>
          </cell>
          <cell r="AU113">
            <v>5470049.3899999997</v>
          </cell>
          <cell r="AV113">
            <v>-2435379.5</v>
          </cell>
          <cell r="AW113">
            <v>-5949914.1900000004</v>
          </cell>
          <cell r="AX113">
            <v>-1354607705.26</v>
          </cell>
          <cell r="AY113">
            <v>-1358373.67</v>
          </cell>
          <cell r="AZ113">
            <v>5773812.4100000001</v>
          </cell>
          <cell r="BA113">
            <v>-1432811.69</v>
          </cell>
          <cell r="BB113">
            <v>597069.32999999996</v>
          </cell>
          <cell r="BN113">
            <v>51988037.700000003</v>
          </cell>
          <cell r="BQ113">
            <v>1.862645149230957E-9</v>
          </cell>
          <cell r="BR113">
            <v>0.42000000178813934</v>
          </cell>
          <cell r="BV113">
            <v>45256418.210000001</v>
          </cell>
          <cell r="BW113">
            <v>65809426.560000002</v>
          </cell>
          <cell r="BZ113">
            <v>125465526.56999999</v>
          </cell>
          <cell r="CA113">
            <v>-98695017.709999993</v>
          </cell>
          <cell r="CB113">
            <v>83352506.829999998</v>
          </cell>
          <cell r="CC113">
            <v>15342511.300000001</v>
          </cell>
          <cell r="CF113">
            <v>-98695017.709999993</v>
          </cell>
          <cell r="CG113">
            <v>-98695017.709999993</v>
          </cell>
          <cell r="CH113">
            <v>83352506.829999998</v>
          </cell>
          <cell r="CI113">
            <v>15342511.300000001</v>
          </cell>
          <cell r="CJ113">
            <v>0.42000000178813934</v>
          </cell>
          <cell r="CK113">
            <v>0</v>
          </cell>
          <cell r="CL113">
            <v>0.42000000178813934</v>
          </cell>
        </row>
        <row r="114">
          <cell r="B114" t="str">
            <v>IDC01</v>
          </cell>
          <cell r="L114">
            <v>203349.49</v>
          </cell>
          <cell r="M114">
            <v>4033502.44</v>
          </cell>
          <cell r="N114">
            <v>-20305400.460000001</v>
          </cell>
          <cell r="O114">
            <v>6172493.29</v>
          </cell>
          <cell r="P114">
            <v>26871839.879999999</v>
          </cell>
          <cell r="Q114">
            <v>-15047742.74</v>
          </cell>
          <cell r="R114">
            <v>-139974921.91999999</v>
          </cell>
          <cell r="S114">
            <v>11143729.42</v>
          </cell>
          <cell r="T114">
            <v>-406698.99</v>
          </cell>
          <cell r="V114">
            <v>8192836.5300000003</v>
          </cell>
          <cell r="W114">
            <v>81689206.25</v>
          </cell>
          <cell r="X114">
            <v>-50462518.75</v>
          </cell>
          <cell r="Y114">
            <v>-162839875.97999999</v>
          </cell>
          <cell r="Z114">
            <v>-4735531.24</v>
          </cell>
          <cell r="AA114">
            <v>31993829.969999999</v>
          </cell>
          <cell r="AC114">
            <v>2098356.5499999998</v>
          </cell>
          <cell r="AD114">
            <v>109054271.36</v>
          </cell>
          <cell r="AE114">
            <v>49081992.609999999</v>
          </cell>
          <cell r="AF114">
            <v>138488742.52000001</v>
          </cell>
          <cell r="AG114">
            <v>102700178.55</v>
          </cell>
          <cell r="AH114">
            <v>95114665.829999998</v>
          </cell>
          <cell r="AI114">
            <v>67336514.739999995</v>
          </cell>
          <cell r="AJ114">
            <v>151462139.74000001</v>
          </cell>
          <cell r="AK114">
            <v>0</v>
          </cell>
          <cell r="AL114">
            <v>555067.93000000005</v>
          </cell>
          <cell r="AM114">
            <v>13201031.34</v>
          </cell>
          <cell r="AN114">
            <v>-18026088.870000001</v>
          </cell>
          <cell r="AQ114">
            <v>-10441700.619999999</v>
          </cell>
          <cell r="AR114">
            <v>0</v>
          </cell>
          <cell r="AS114">
            <v>0</v>
          </cell>
          <cell r="AT114">
            <v>1363252.2</v>
          </cell>
          <cell r="AU114">
            <v>0</v>
          </cell>
          <cell r="AV114">
            <v>6960</v>
          </cell>
          <cell r="AW114">
            <v>6763.45</v>
          </cell>
          <cell r="AX114">
            <v>-134632155.18000001</v>
          </cell>
          <cell r="AY114">
            <v>-913003.19</v>
          </cell>
          <cell r="AZ114">
            <v>41886.44</v>
          </cell>
          <cell r="BA114">
            <v>-13751325.4</v>
          </cell>
          <cell r="BC114">
            <v>0</v>
          </cell>
          <cell r="BN114">
            <v>31993829.969999999</v>
          </cell>
          <cell r="BQ114">
            <v>0</v>
          </cell>
          <cell r="BR114">
            <v>247543013.88</v>
          </cell>
          <cell r="BV114">
            <v>12800689.17</v>
          </cell>
          <cell r="BW114">
            <v>156509333.67000002</v>
          </cell>
          <cell r="BZ114">
            <v>13201031.34</v>
          </cell>
          <cell r="CA114">
            <v>247543013.88</v>
          </cell>
          <cell r="CB114">
            <v>0</v>
          </cell>
          <cell r="CC114">
            <v>0</v>
          </cell>
          <cell r="CF114">
            <v>247543013.88</v>
          </cell>
          <cell r="CG114">
            <v>247543013.88</v>
          </cell>
          <cell r="CH114">
            <v>0</v>
          </cell>
          <cell r="CI114">
            <v>0</v>
          </cell>
          <cell r="CJ114">
            <v>247543013.88</v>
          </cell>
          <cell r="CK114">
            <v>0</v>
          </cell>
          <cell r="CL114">
            <v>247543013.88</v>
          </cell>
        </row>
        <row r="115">
          <cell r="B115" t="str">
            <v>IDC02</v>
          </cell>
          <cell r="L115">
            <v>365953.81</v>
          </cell>
          <cell r="M115">
            <v>-20776892.670000002</v>
          </cell>
          <cell r="N115">
            <v>10580889.9</v>
          </cell>
          <cell r="O115">
            <v>815895.88</v>
          </cell>
          <cell r="P115">
            <v>14049184.720000001</v>
          </cell>
          <cell r="Q115">
            <v>-3279694.93</v>
          </cell>
          <cell r="R115">
            <v>-3446405.61</v>
          </cell>
          <cell r="S115">
            <v>78673404.219999999</v>
          </cell>
          <cell r="T115">
            <v>-731907.6</v>
          </cell>
          <cell r="V115">
            <v>2858285.36</v>
          </cell>
          <cell r="W115">
            <v>42463254.060000002</v>
          </cell>
          <cell r="X115">
            <v>-16984214.629999999</v>
          </cell>
          <cell r="Y115">
            <v>-3262588.82</v>
          </cell>
          <cell r="Z115">
            <v>-89254294.129999995</v>
          </cell>
          <cell r="AC115">
            <v>3155115.56</v>
          </cell>
          <cell r="AD115">
            <v>67584594.040000007</v>
          </cell>
          <cell r="AE115">
            <v>95996494.090000004</v>
          </cell>
          <cell r="AF115">
            <v>146369657.93000001</v>
          </cell>
          <cell r="AG115">
            <v>89342439.159999996</v>
          </cell>
          <cell r="AH115">
            <v>16025825.029999999</v>
          </cell>
          <cell r="AI115">
            <v>79610992.269999996</v>
          </cell>
          <cell r="AJ115">
            <v>151668123.19999999</v>
          </cell>
          <cell r="AK115">
            <v>196946690.83000001</v>
          </cell>
          <cell r="AM115">
            <v>24785632.41</v>
          </cell>
          <cell r="AN115">
            <v>0</v>
          </cell>
          <cell r="AO115">
            <v>17597230.329999998</v>
          </cell>
          <cell r="AR115">
            <v>0</v>
          </cell>
          <cell r="AS115">
            <v>0</v>
          </cell>
          <cell r="AT115">
            <v>3005464.55</v>
          </cell>
          <cell r="AU115">
            <v>7903823.1299999999</v>
          </cell>
          <cell r="AV115">
            <v>149036.42000000001</v>
          </cell>
          <cell r="AW115">
            <v>-11578004.369999999</v>
          </cell>
          <cell r="AX115">
            <v>-19073057.23</v>
          </cell>
          <cell r="AY115">
            <v>-1372520.31</v>
          </cell>
          <cell r="AZ115">
            <v>-662593520.38999999</v>
          </cell>
          <cell r="BA115">
            <v>76340193.859999999</v>
          </cell>
          <cell r="BB115">
            <v>-454214041.58999997</v>
          </cell>
          <cell r="BC115">
            <v>0</v>
          </cell>
          <cell r="BN115">
            <v>-9.9999904632568359E-3</v>
          </cell>
          <cell r="BQ115">
            <v>16606057.119999997</v>
          </cell>
          <cell r="BR115">
            <v>213954251.97000003</v>
          </cell>
          <cell r="BV115">
            <v>16025825.029999999</v>
          </cell>
          <cell r="BW115">
            <v>155621074.12</v>
          </cell>
          <cell r="BZ115">
            <v>153722156.47</v>
          </cell>
          <cell r="CA115">
            <v>213954251.97000003</v>
          </cell>
          <cell r="CB115">
            <v>0</v>
          </cell>
          <cell r="CC115">
            <v>0</v>
          </cell>
          <cell r="CF115">
            <v>213954251.97000003</v>
          </cell>
          <cell r="CG115">
            <v>213954251.97000003</v>
          </cell>
          <cell r="CH115">
            <v>0</v>
          </cell>
          <cell r="CI115">
            <v>0</v>
          </cell>
          <cell r="CJ115">
            <v>213954251.97000003</v>
          </cell>
          <cell r="CK115">
            <v>0</v>
          </cell>
          <cell r="CL115">
            <v>213954251.97000003</v>
          </cell>
        </row>
        <row r="116">
          <cell r="B116" t="str">
            <v>IDC04</v>
          </cell>
          <cell r="M116">
            <v>3796967.54</v>
          </cell>
          <cell r="N116">
            <v>-85928470.659999996</v>
          </cell>
          <cell r="O116">
            <v>11462301.35</v>
          </cell>
          <cell r="P116">
            <v>56567119.289999999</v>
          </cell>
          <cell r="Q116">
            <v>-106015537.97</v>
          </cell>
          <cell r="R116">
            <v>-6982500.2999999998</v>
          </cell>
          <cell r="S116">
            <v>171856940.83000001</v>
          </cell>
          <cell r="T116">
            <v>0</v>
          </cell>
          <cell r="U116">
            <v>-7593935.5899999999</v>
          </cell>
          <cell r="V116">
            <v>28949211.809999999</v>
          </cell>
          <cell r="W116">
            <v>79582388.390000001</v>
          </cell>
          <cell r="X116">
            <v>-360988972.69</v>
          </cell>
          <cell r="Y116">
            <v>-5047979</v>
          </cell>
          <cell r="Z116">
            <v>370</v>
          </cell>
          <cell r="AC116">
            <v>-40411513.159999996</v>
          </cell>
          <cell r="AD116">
            <v>6968983.1299999999</v>
          </cell>
          <cell r="AE116">
            <v>175328.6</v>
          </cell>
          <cell r="AF116">
            <v>33014798.199999999</v>
          </cell>
          <cell r="AG116">
            <v>111552458.65000001</v>
          </cell>
          <cell r="AH116">
            <v>24747530.690000001</v>
          </cell>
          <cell r="AI116">
            <v>74272998.560000002</v>
          </cell>
          <cell r="AJ116">
            <v>198259687.66999999</v>
          </cell>
          <cell r="AK116">
            <v>583208770.26999998</v>
          </cell>
          <cell r="AL116">
            <v>539877.06999999995</v>
          </cell>
          <cell r="AM116">
            <v>21888457.850000001</v>
          </cell>
          <cell r="AN116">
            <v>0</v>
          </cell>
          <cell r="AO116">
            <v>-3500434.26</v>
          </cell>
          <cell r="AR116">
            <v>0</v>
          </cell>
          <cell r="AS116">
            <v>0</v>
          </cell>
          <cell r="AT116">
            <v>-3905106.64</v>
          </cell>
          <cell r="AU116">
            <v>545721.09</v>
          </cell>
          <cell r="AV116">
            <v>-2896835.88</v>
          </cell>
          <cell r="AW116">
            <v>-284486.31</v>
          </cell>
          <cell r="AX116">
            <v>-17284656.289999999</v>
          </cell>
          <cell r="AY116">
            <v>3480</v>
          </cell>
          <cell r="AZ116">
            <v>-66289453.189999998</v>
          </cell>
          <cell r="BA116">
            <v>110444556.31</v>
          </cell>
          <cell r="BB116">
            <v>-0.01</v>
          </cell>
          <cell r="BC116">
            <v>6799458.9199999999</v>
          </cell>
          <cell r="BD116">
            <v>0</v>
          </cell>
          <cell r="BN116">
            <v>224152126.88999999</v>
          </cell>
          <cell r="BQ116">
            <v>149034.89000000001</v>
          </cell>
          <cell r="BR116">
            <v>39983781.329999998</v>
          </cell>
          <cell r="BV116">
            <v>0</v>
          </cell>
          <cell r="BW116">
            <v>29096379.049999997</v>
          </cell>
          <cell r="BZ116">
            <v>113236428.53999999</v>
          </cell>
          <cell r="CA116">
            <v>39983781.329999998</v>
          </cell>
          <cell r="CB116">
            <v>0</v>
          </cell>
          <cell r="CC116">
            <v>0</v>
          </cell>
          <cell r="CF116">
            <v>39983781.329999998</v>
          </cell>
          <cell r="CG116">
            <v>39983781.329999998</v>
          </cell>
          <cell r="CH116">
            <v>0</v>
          </cell>
          <cell r="CI116">
            <v>0</v>
          </cell>
          <cell r="CJ116">
            <v>39983781.329999998</v>
          </cell>
          <cell r="CK116">
            <v>0</v>
          </cell>
          <cell r="CL116">
            <v>39983781.329999998</v>
          </cell>
        </row>
        <row r="117">
          <cell r="B117" t="str">
            <v>IDC05</v>
          </cell>
          <cell r="L117">
            <v>-80745909.090000004</v>
          </cell>
          <cell r="M117">
            <v>-8215829</v>
          </cell>
          <cell r="N117">
            <v>-14398969.1</v>
          </cell>
          <cell r="O117">
            <v>9266195.3300000001</v>
          </cell>
          <cell r="P117">
            <v>168582801.86000001</v>
          </cell>
          <cell r="Q117">
            <v>-14696275.619999999</v>
          </cell>
          <cell r="R117">
            <v>-16688344.300000001</v>
          </cell>
          <cell r="S117">
            <v>16220274.1</v>
          </cell>
          <cell r="U117">
            <v>-1180004.21</v>
          </cell>
          <cell r="V117">
            <v>18544624.050000001</v>
          </cell>
          <cell r="W117">
            <v>59528235.82</v>
          </cell>
          <cell r="X117">
            <v>-48595282.32</v>
          </cell>
          <cell r="Y117">
            <v>-60851402.100000001</v>
          </cell>
          <cell r="Z117">
            <v>12314276.630000001</v>
          </cell>
          <cell r="AC117">
            <v>24342503.629999999</v>
          </cell>
          <cell r="AD117">
            <v>36690281.960000001</v>
          </cell>
          <cell r="AE117">
            <v>41129849.689999998</v>
          </cell>
          <cell r="AF117">
            <v>37521658.670000002</v>
          </cell>
          <cell r="AG117">
            <v>75223045.810000002</v>
          </cell>
          <cell r="AH117">
            <v>9501122.5299999993</v>
          </cell>
          <cell r="AI117">
            <v>77967441.620000005</v>
          </cell>
          <cell r="AJ117">
            <v>166962475.88999999</v>
          </cell>
          <cell r="AK117">
            <v>979191419.83000004</v>
          </cell>
          <cell r="AM117">
            <v>22358010.120000001</v>
          </cell>
          <cell r="AN117">
            <v>0</v>
          </cell>
          <cell r="AO117">
            <v>33604935.969999999</v>
          </cell>
          <cell r="AP117">
            <v>0.01</v>
          </cell>
          <cell r="AQ117">
            <v>-6885298.0300000003</v>
          </cell>
          <cell r="AR117">
            <v>0</v>
          </cell>
          <cell r="AS117">
            <v>-5432058.6399999997</v>
          </cell>
          <cell r="AT117">
            <v>-4487122.04</v>
          </cell>
          <cell r="AU117">
            <v>403835.57</v>
          </cell>
          <cell r="AV117">
            <v>8120</v>
          </cell>
          <cell r="AW117">
            <v>39452.29</v>
          </cell>
          <cell r="AX117">
            <v>-371422922.11000001</v>
          </cell>
          <cell r="AY117">
            <v>-4208152.54</v>
          </cell>
          <cell r="AZ117">
            <v>1517220</v>
          </cell>
          <cell r="BA117">
            <v>371422922.10000002</v>
          </cell>
          <cell r="BB117">
            <v>-559196958.59000003</v>
          </cell>
          <cell r="BE117">
            <v>0</v>
          </cell>
          <cell r="BN117">
            <v>191483728.37</v>
          </cell>
          <cell r="BQ117">
            <v>-157363117.02000001</v>
          </cell>
          <cell r="BR117">
            <v>74208860.590000004</v>
          </cell>
          <cell r="BV117">
            <v>1.000000536441803E-2</v>
          </cell>
          <cell r="BW117">
            <v>60333174.550000004</v>
          </cell>
          <cell r="BZ117">
            <v>120474970.15000001</v>
          </cell>
          <cell r="CA117">
            <v>86526217.260000005</v>
          </cell>
          <cell r="CB117">
            <v>0</v>
          </cell>
          <cell r="CC117">
            <v>0</v>
          </cell>
          <cell r="CF117">
            <v>86526217.260000005</v>
          </cell>
          <cell r="CG117">
            <v>86526217.260000005</v>
          </cell>
          <cell r="CH117">
            <v>0</v>
          </cell>
          <cell r="CI117">
            <v>0</v>
          </cell>
          <cell r="CJ117">
            <v>74208860.590000004</v>
          </cell>
          <cell r="CK117">
            <v>0</v>
          </cell>
          <cell r="CL117">
            <v>74208860.590000004</v>
          </cell>
        </row>
        <row r="118">
          <cell r="B118" t="str">
            <v>IDC12</v>
          </cell>
          <cell r="C118">
            <v>-736329.56</v>
          </cell>
          <cell r="E118">
            <v>20182.55</v>
          </cell>
          <cell r="F118">
            <v>74797.009999999995</v>
          </cell>
          <cell r="L118">
            <v>-203349.5</v>
          </cell>
          <cell r="M118">
            <v>963973.08</v>
          </cell>
          <cell r="N118">
            <v>-93840564</v>
          </cell>
          <cell r="O118">
            <v>60375471.640000001</v>
          </cell>
          <cell r="P118">
            <v>133882620.34</v>
          </cell>
          <cell r="Q118">
            <v>-3080148.45</v>
          </cell>
          <cell r="R118">
            <v>6140992.8200000003</v>
          </cell>
          <cell r="S118">
            <v>1927946.07</v>
          </cell>
          <cell r="T118">
            <v>406698.98</v>
          </cell>
          <cell r="V118">
            <v>108514583.88</v>
          </cell>
          <cell r="W118">
            <v>372638716.38</v>
          </cell>
          <cell r="X118">
            <v>-14341246.300000001</v>
          </cell>
          <cell r="Y118">
            <v>-427285757.67000002</v>
          </cell>
          <cell r="Z118">
            <v>16387541.92</v>
          </cell>
          <cell r="AC118">
            <v>-514085.45</v>
          </cell>
          <cell r="AD118">
            <v>23089893.66</v>
          </cell>
          <cell r="AE118">
            <v>6924553.6100000003</v>
          </cell>
          <cell r="AF118">
            <v>32007391.32</v>
          </cell>
          <cell r="AG118">
            <v>19915081.800000001</v>
          </cell>
          <cell r="AH118">
            <v>18658963.530000001</v>
          </cell>
          <cell r="AI118">
            <v>13555995.92</v>
          </cell>
          <cell r="AJ118">
            <v>35255606.479999997</v>
          </cell>
          <cell r="AK118">
            <v>870908160.72000003</v>
          </cell>
          <cell r="AL118">
            <v>698552.16</v>
          </cell>
          <cell r="AM118">
            <v>22358010.120000001</v>
          </cell>
          <cell r="AN118">
            <v>0</v>
          </cell>
          <cell r="AO118">
            <v>-11100632.67</v>
          </cell>
          <cell r="AP118">
            <v>37385</v>
          </cell>
          <cell r="AQ118">
            <v>0</v>
          </cell>
          <cell r="AR118">
            <v>-2091526.61</v>
          </cell>
          <cell r="AS118">
            <v>13920</v>
          </cell>
          <cell r="AT118">
            <v>4391472.0599999996</v>
          </cell>
          <cell r="AU118">
            <v>0</v>
          </cell>
          <cell r="AV118">
            <v>9280</v>
          </cell>
          <cell r="AW118">
            <v>-1132281149.24</v>
          </cell>
          <cell r="AX118">
            <v>0</v>
          </cell>
          <cell r="AY118">
            <v>-2265373.04</v>
          </cell>
          <cell r="AZ118">
            <v>-2239643.25</v>
          </cell>
          <cell r="BA118">
            <v>-46205.7</v>
          </cell>
          <cell r="BB118">
            <v>-559196958.59000003</v>
          </cell>
          <cell r="BN118">
            <v>38919575.009999998</v>
          </cell>
          <cell r="BQ118">
            <v>18638111.07</v>
          </cell>
          <cell r="BR118">
            <v>23103813.66</v>
          </cell>
          <cell r="BV118">
            <v>65267508.599999994</v>
          </cell>
          <cell r="BW118">
            <v>17114512.68</v>
          </cell>
          <cell r="BZ118">
            <v>56243245.560000002</v>
          </cell>
          <cell r="CA118">
            <v>23089893.66</v>
          </cell>
          <cell r="CB118">
            <v>0</v>
          </cell>
          <cell r="CC118">
            <v>0</v>
          </cell>
          <cell r="CF118">
            <v>23089893.66</v>
          </cell>
          <cell r="CG118">
            <v>23089893.66</v>
          </cell>
          <cell r="CH118">
            <v>0</v>
          </cell>
          <cell r="CI118">
            <v>0</v>
          </cell>
          <cell r="CJ118">
            <v>23103813.66</v>
          </cell>
          <cell r="CK118">
            <v>0</v>
          </cell>
          <cell r="CL118">
            <v>23103813.66</v>
          </cell>
        </row>
        <row r="119">
          <cell r="B119" t="str">
            <v>IDC13</v>
          </cell>
          <cell r="L119">
            <v>-365953.82</v>
          </cell>
          <cell r="M119">
            <v>737547.19</v>
          </cell>
          <cell r="N119">
            <v>-18344198.370000001</v>
          </cell>
          <cell r="O119">
            <v>29015314.719999999</v>
          </cell>
          <cell r="P119">
            <v>29127288.760000002</v>
          </cell>
          <cell r="Q119">
            <v>3403842.78</v>
          </cell>
          <cell r="R119">
            <v>-125604457.31</v>
          </cell>
          <cell r="S119">
            <v>5444429.9000000004</v>
          </cell>
          <cell r="T119">
            <v>731907.59</v>
          </cell>
          <cell r="U119">
            <v>-1524321.24</v>
          </cell>
          <cell r="V119">
            <v>139144059.55000001</v>
          </cell>
          <cell r="W119">
            <v>45855227.25</v>
          </cell>
          <cell r="X119">
            <v>5934831.7300000004</v>
          </cell>
          <cell r="Y119">
            <v>-427285757.67000002</v>
          </cell>
          <cell r="Z119">
            <v>11207823.970000001</v>
          </cell>
          <cell r="AC119">
            <v>-168159374.27000001</v>
          </cell>
          <cell r="AD119">
            <v>34074074.579999998</v>
          </cell>
          <cell r="AE119">
            <v>14020427.380000001</v>
          </cell>
          <cell r="AF119">
            <v>25113471.09</v>
          </cell>
          <cell r="AG119">
            <v>134627347.31</v>
          </cell>
          <cell r="AH119">
            <v>963277.8</v>
          </cell>
          <cell r="AI119">
            <v>24707546.699999999</v>
          </cell>
          <cell r="AJ119">
            <v>81042605.560000002</v>
          </cell>
          <cell r="AK119">
            <v>209909340.69</v>
          </cell>
          <cell r="AM119">
            <v>5145270.24</v>
          </cell>
          <cell r="AN119">
            <v>-6242794.7999999998</v>
          </cell>
          <cell r="AO119">
            <v>13978199.359999999</v>
          </cell>
          <cell r="AP119">
            <v>-5920345.1799999997</v>
          </cell>
          <cell r="AQ119">
            <v>0</v>
          </cell>
          <cell r="AR119">
            <v>0</v>
          </cell>
          <cell r="AS119">
            <v>0</v>
          </cell>
          <cell r="AT119">
            <v>579953.75</v>
          </cell>
          <cell r="AU119">
            <v>64106.73</v>
          </cell>
          <cell r="AV119">
            <v>239365.55</v>
          </cell>
          <cell r="AW119">
            <v>-132745844.69</v>
          </cell>
          <cell r="AX119">
            <v>-19907331.640000001</v>
          </cell>
          <cell r="AY119">
            <v>1832120.73</v>
          </cell>
          <cell r="AZ119">
            <v>2034715</v>
          </cell>
          <cell r="BA119">
            <v>-46205.7</v>
          </cell>
          <cell r="BE119">
            <v>0</v>
          </cell>
          <cell r="BF119">
            <v>-777</v>
          </cell>
          <cell r="BN119">
            <v>73309151.450000018</v>
          </cell>
          <cell r="BQ119">
            <v>13190231.08</v>
          </cell>
          <cell r="BR119">
            <v>25113471.09</v>
          </cell>
          <cell r="BV119">
            <v>1019875.8</v>
          </cell>
          <cell r="BW119">
            <v>21300239.170000002</v>
          </cell>
          <cell r="BZ119">
            <v>0</v>
          </cell>
          <cell r="CA119">
            <v>25113471.09</v>
          </cell>
          <cell r="CB119">
            <v>0</v>
          </cell>
          <cell r="CC119">
            <v>0</v>
          </cell>
          <cell r="CF119">
            <v>25113471.09</v>
          </cell>
          <cell r="CG119">
            <v>25113471.09</v>
          </cell>
          <cell r="CH119">
            <v>0</v>
          </cell>
          <cell r="CI119">
            <v>0</v>
          </cell>
          <cell r="CJ119">
            <v>25113471.09</v>
          </cell>
          <cell r="CK119">
            <v>0</v>
          </cell>
          <cell r="CL119">
            <v>25113471.09</v>
          </cell>
        </row>
        <row r="120">
          <cell r="B120" t="str">
            <v>IDC27</v>
          </cell>
          <cell r="L120">
            <v>-155941026.06</v>
          </cell>
          <cell r="M120">
            <v>18317207.02</v>
          </cell>
          <cell r="N120">
            <v>-93513290.700000003</v>
          </cell>
          <cell r="O120">
            <v>29015314.719999999</v>
          </cell>
          <cell r="P120">
            <v>61074983.270000003</v>
          </cell>
          <cell r="Q120">
            <v>486381.55</v>
          </cell>
          <cell r="R120">
            <v>-18717235.09</v>
          </cell>
          <cell r="S120">
            <v>61986145.740000002</v>
          </cell>
          <cell r="T120">
            <v>0</v>
          </cell>
          <cell r="U120">
            <v>-7700218.8300000001</v>
          </cell>
          <cell r="V120">
            <v>139144059.55000001</v>
          </cell>
          <cell r="W120">
            <v>87793323.620000005</v>
          </cell>
          <cell r="X120">
            <v>1372360.23</v>
          </cell>
          <cell r="Y120">
            <v>-62192826.950000003</v>
          </cell>
          <cell r="Z120">
            <v>-80303352.790000007</v>
          </cell>
          <cell r="AC120">
            <v>-168159374.27000001</v>
          </cell>
          <cell r="AD120">
            <v>115358310.43000001</v>
          </cell>
          <cell r="AE120">
            <v>18237224.899999999</v>
          </cell>
          <cell r="AF120">
            <v>331944416.81999999</v>
          </cell>
          <cell r="AG120">
            <v>33826681.270000003</v>
          </cell>
          <cell r="AH120">
            <v>192089244.19999999</v>
          </cell>
          <cell r="AI120">
            <v>29079753.399999999</v>
          </cell>
          <cell r="AJ120">
            <v>166150880.75999999</v>
          </cell>
          <cell r="AK120">
            <v>628763419.46000004</v>
          </cell>
          <cell r="AL120">
            <v>861107.26</v>
          </cell>
          <cell r="AM120">
            <v>7341251.8700000001</v>
          </cell>
          <cell r="AN120">
            <v>9454490.3200000003</v>
          </cell>
          <cell r="AP120">
            <v>0</v>
          </cell>
          <cell r="AR120">
            <v>0</v>
          </cell>
          <cell r="AS120">
            <v>0</v>
          </cell>
          <cell r="AT120">
            <v>6708333.3399999999</v>
          </cell>
          <cell r="AU120">
            <v>54915121.630000003</v>
          </cell>
          <cell r="AV120">
            <v>0</v>
          </cell>
          <cell r="AW120">
            <v>-63492461.170000002</v>
          </cell>
          <cell r="AX120">
            <v>23064532</v>
          </cell>
          <cell r="AZ120">
            <v>2692967</v>
          </cell>
          <cell r="BA120">
            <v>247107810.25999999</v>
          </cell>
          <cell r="BB120">
            <v>0</v>
          </cell>
          <cell r="BC120">
            <v>571746.73</v>
          </cell>
          <cell r="BD120">
            <v>0</v>
          </cell>
          <cell r="BN120">
            <v>19615785.039999999</v>
          </cell>
          <cell r="BQ120">
            <v>10100414.680000002</v>
          </cell>
          <cell r="BR120">
            <v>-3.0000001192092896E-2</v>
          </cell>
          <cell r="BV120">
            <v>-146249603.33999997</v>
          </cell>
          <cell r="BW120">
            <v>-7.4505805969238281E-9</v>
          </cell>
          <cell r="BZ120">
            <v>115358310.43000001</v>
          </cell>
          <cell r="CA120">
            <v>-80303352.790000007</v>
          </cell>
          <cell r="CB120">
            <v>61986145.740000002</v>
          </cell>
          <cell r="CC120">
            <v>18317207.02</v>
          </cell>
          <cell r="CF120">
            <v>-80303352.790000007</v>
          </cell>
          <cell r="CG120">
            <v>-80303352.790000007</v>
          </cell>
          <cell r="CH120">
            <v>61986145.740000002</v>
          </cell>
          <cell r="CI120">
            <v>18317207.02</v>
          </cell>
          <cell r="CJ120">
            <v>-3.0000001192092896E-2</v>
          </cell>
          <cell r="CK120">
            <v>0</v>
          </cell>
          <cell r="CL120">
            <v>-3.0000001192092896E-2</v>
          </cell>
        </row>
        <row r="121">
          <cell r="B121" t="str">
            <v>IDC28</v>
          </cell>
          <cell r="C121">
            <v>0</v>
          </cell>
          <cell r="E121">
            <v>-843975.48</v>
          </cell>
          <cell r="F121">
            <v>843975.48</v>
          </cell>
          <cell r="L121">
            <v>-30024446.710000001</v>
          </cell>
          <cell r="M121">
            <v>12596609.74</v>
          </cell>
          <cell r="N121">
            <v>-37702984.030000001</v>
          </cell>
          <cell r="O121">
            <v>150364.76</v>
          </cell>
          <cell r="P121">
            <v>183883656.88</v>
          </cell>
          <cell r="Q121">
            <v>430472.55</v>
          </cell>
          <cell r="R121">
            <v>-3582144.42</v>
          </cell>
          <cell r="S121">
            <v>38017908.289999999</v>
          </cell>
          <cell r="T121">
            <v>0</v>
          </cell>
          <cell r="U121">
            <v>1180004.2</v>
          </cell>
          <cell r="V121">
            <v>140535.51999999999</v>
          </cell>
          <cell r="W121">
            <v>64210641.719999999</v>
          </cell>
          <cell r="X121">
            <v>561787.36</v>
          </cell>
          <cell r="Y121">
            <v>-16669550.890000001</v>
          </cell>
          <cell r="Z121">
            <v>30890541.32</v>
          </cell>
          <cell r="AC121">
            <v>66767014.710000001</v>
          </cell>
          <cell r="AD121">
            <v>115358310.43000001</v>
          </cell>
          <cell r="AE121">
            <v>80584</v>
          </cell>
          <cell r="AF121">
            <v>116746653.8</v>
          </cell>
          <cell r="AG121">
            <v>1262334.98</v>
          </cell>
          <cell r="AH121">
            <v>135451770.13</v>
          </cell>
          <cell r="AI121">
            <v>300124</v>
          </cell>
          <cell r="AJ121">
            <v>406341318.06999999</v>
          </cell>
          <cell r="AK121">
            <v>1072597529.25</v>
          </cell>
          <cell r="AM121">
            <v>14118114.84</v>
          </cell>
          <cell r="AN121">
            <v>5483062.1299999999</v>
          </cell>
          <cell r="AO121">
            <v>12371356.189999999</v>
          </cell>
          <cell r="AP121">
            <v>0</v>
          </cell>
          <cell r="AR121">
            <v>-81505059.260000005</v>
          </cell>
          <cell r="AS121">
            <v>0</v>
          </cell>
          <cell r="AU121">
            <v>1976545.6</v>
          </cell>
          <cell r="AV121">
            <v>275955.87</v>
          </cell>
          <cell r="AW121">
            <v>-2267445.88</v>
          </cell>
          <cell r="AX121">
            <v>5374771.4699999997</v>
          </cell>
          <cell r="AZ121">
            <v>2622000</v>
          </cell>
          <cell r="BA121">
            <v>39183909.729999997</v>
          </cell>
          <cell r="BE121">
            <v>0</v>
          </cell>
          <cell r="BF121">
            <v>-777</v>
          </cell>
          <cell r="BN121">
            <v>18411970.77</v>
          </cell>
          <cell r="BQ121">
            <v>446721.68</v>
          </cell>
          <cell r="BR121">
            <v>8.9999988675117493E-2</v>
          </cell>
          <cell r="BV121">
            <v>78549349.180000007</v>
          </cell>
          <cell r="BW121">
            <v>0</v>
          </cell>
          <cell r="BZ121">
            <v>252198423.93000001</v>
          </cell>
          <cell r="CA121">
            <v>30890541.32</v>
          </cell>
          <cell r="CB121">
            <v>38017908.289999999</v>
          </cell>
          <cell r="CC121">
            <v>12596609.74</v>
          </cell>
          <cell r="CF121">
            <v>30890541.32</v>
          </cell>
          <cell r="CG121">
            <v>30890541.32</v>
          </cell>
          <cell r="CH121">
            <v>38017908.289999999</v>
          </cell>
          <cell r="CI121">
            <v>12596609.74</v>
          </cell>
          <cell r="CJ121">
            <v>8.9999988675117493E-2</v>
          </cell>
          <cell r="CK121">
            <v>0</v>
          </cell>
          <cell r="CL121">
            <v>8.9999988675117493E-2</v>
          </cell>
        </row>
        <row r="122">
          <cell r="B122" t="str">
            <v>IDC29</v>
          </cell>
          <cell r="C122">
            <v>-355094.14</v>
          </cell>
          <cell r="E122">
            <v>-2198504.86</v>
          </cell>
          <cell r="L122">
            <v>44740404.659999996</v>
          </cell>
          <cell r="M122">
            <v>-20707383.030000001</v>
          </cell>
          <cell r="N122">
            <v>16048919.24</v>
          </cell>
          <cell r="O122">
            <v>285103.68</v>
          </cell>
          <cell r="P122">
            <v>140573976</v>
          </cell>
          <cell r="Q122">
            <v>11011239.58</v>
          </cell>
          <cell r="R122">
            <v>41414766.030000001</v>
          </cell>
          <cell r="S122">
            <v>62373420.369999997</v>
          </cell>
          <cell r="V122">
            <v>3.96</v>
          </cell>
          <cell r="W122">
            <v>382330745.89999998</v>
          </cell>
          <cell r="X122">
            <v>24223822.379999999</v>
          </cell>
          <cell r="Z122">
            <v>-75020174.230000004</v>
          </cell>
          <cell r="AC122">
            <v>27255041.120000001</v>
          </cell>
          <cell r="AD122">
            <v>89742968.090000004</v>
          </cell>
          <cell r="AE122">
            <v>22154428.579999998</v>
          </cell>
          <cell r="AF122">
            <v>72487014.409999996</v>
          </cell>
          <cell r="AG122">
            <v>29218631.050000001</v>
          </cell>
          <cell r="AH122">
            <v>166909754.53</v>
          </cell>
          <cell r="AI122">
            <v>19931688.5</v>
          </cell>
          <cell r="AJ122">
            <v>456379051.81</v>
          </cell>
          <cell r="AK122">
            <v>947545071.92999995</v>
          </cell>
          <cell r="AL122">
            <v>1040164.95</v>
          </cell>
          <cell r="AM122">
            <v>17258249.91</v>
          </cell>
          <cell r="AN122">
            <v>-3402165.38</v>
          </cell>
          <cell r="AO122">
            <v>-2729160.11</v>
          </cell>
          <cell r="AP122">
            <v>28504646.539999999</v>
          </cell>
          <cell r="AR122">
            <v>-2926194.17</v>
          </cell>
          <cell r="AS122">
            <v>0</v>
          </cell>
          <cell r="AU122">
            <v>52570455.229999997</v>
          </cell>
          <cell r="AV122">
            <v>0</v>
          </cell>
          <cell r="AW122">
            <v>-5949914.1900000004</v>
          </cell>
          <cell r="AX122">
            <v>5794483.8600000003</v>
          </cell>
          <cell r="AZ122">
            <v>3649164</v>
          </cell>
          <cell r="BA122">
            <v>24596971.559999999</v>
          </cell>
          <cell r="BN122">
            <v>-4.6566128730773926E-9</v>
          </cell>
          <cell r="BQ122">
            <v>54159.89</v>
          </cell>
          <cell r="BR122">
            <v>78345941.659999996</v>
          </cell>
          <cell r="BV122">
            <v>31486494.190000001</v>
          </cell>
          <cell r="BW122">
            <v>74679957.950000003</v>
          </cell>
          <cell r="BZ122">
            <v>239396768.94</v>
          </cell>
          <cell r="CA122">
            <v>25775486.43</v>
          </cell>
          <cell r="CB122">
            <v>0</v>
          </cell>
          <cell r="CC122">
            <v>0</v>
          </cell>
          <cell r="CF122">
            <v>25775486.43</v>
          </cell>
          <cell r="CG122">
            <v>-2729160.11</v>
          </cell>
          <cell r="CH122">
            <v>0</v>
          </cell>
          <cell r="CI122">
            <v>0</v>
          </cell>
          <cell r="CJ122">
            <v>-2729160.1099999994</v>
          </cell>
          <cell r="CK122">
            <v>52570455.229999997</v>
          </cell>
          <cell r="CL122">
            <v>25775486.43</v>
          </cell>
        </row>
        <row r="123">
          <cell r="B123" t="str">
            <v>IDD01</v>
          </cell>
          <cell r="C123">
            <v>-937171.78</v>
          </cell>
          <cell r="E123">
            <v>-3605098.74</v>
          </cell>
          <cell r="L123">
            <v>239028706.08000001</v>
          </cell>
          <cell r="M123">
            <v>-5750400.1799999997</v>
          </cell>
          <cell r="N123">
            <v>11222555.52</v>
          </cell>
          <cell r="O123">
            <v>1098519.5900000001</v>
          </cell>
          <cell r="P123">
            <v>30545333.789999999</v>
          </cell>
          <cell r="Q123">
            <v>42835291.719999999</v>
          </cell>
          <cell r="S123">
            <v>4739119.68</v>
          </cell>
          <cell r="T123">
            <v>0</v>
          </cell>
          <cell r="U123">
            <v>1524321.21</v>
          </cell>
          <cell r="V123">
            <v>4052000</v>
          </cell>
          <cell r="W123">
            <v>49303674.549999997</v>
          </cell>
          <cell r="X123">
            <v>59607253.539999999</v>
          </cell>
          <cell r="Z123">
            <v>84122026</v>
          </cell>
          <cell r="AC123">
            <v>70786929</v>
          </cell>
          <cell r="AD123">
            <v>0</v>
          </cell>
          <cell r="AE123">
            <v>88714159.670000002</v>
          </cell>
          <cell r="AF123">
            <v>7461004.1900000004</v>
          </cell>
          <cell r="AG123">
            <v>207244406.53999999</v>
          </cell>
          <cell r="AH123">
            <v>35759536.049999997</v>
          </cell>
          <cell r="AI123">
            <v>136254269.56999999</v>
          </cell>
          <cell r="AJ123">
            <v>88384414.689999998</v>
          </cell>
          <cell r="AK123">
            <v>227262887.12</v>
          </cell>
          <cell r="AL123">
            <v>401563859.42000002</v>
          </cell>
          <cell r="AM123">
            <v>13774883.970000001</v>
          </cell>
          <cell r="AN123">
            <v>11962296.82</v>
          </cell>
          <cell r="AO123">
            <v>-65905794.770000003</v>
          </cell>
          <cell r="AP123">
            <v>-451959492.35000002</v>
          </cell>
          <cell r="AR123">
            <v>0</v>
          </cell>
          <cell r="AS123">
            <v>0</v>
          </cell>
          <cell r="AT123">
            <v>0</v>
          </cell>
          <cell r="AU123">
            <v>175052559.99000001</v>
          </cell>
          <cell r="AV123">
            <v>11066593.66</v>
          </cell>
          <cell r="AW123">
            <v>6763.45</v>
          </cell>
          <cell r="AX123">
            <v>-554848133.15999997</v>
          </cell>
          <cell r="AZ123">
            <v>3855572</v>
          </cell>
          <cell r="BA123">
            <v>2021229.41</v>
          </cell>
          <cell r="BE123">
            <v>0</v>
          </cell>
          <cell r="BF123">
            <v>-777</v>
          </cell>
          <cell r="BG123">
            <v>-777</v>
          </cell>
          <cell r="BN123">
            <v>9.9999979138374329E-3</v>
          </cell>
          <cell r="BQ123">
            <v>15114500.18</v>
          </cell>
          <cell r="BR123">
            <v>45232519.220000029</v>
          </cell>
          <cell r="BV123">
            <v>75937448.590000004</v>
          </cell>
          <cell r="BW123">
            <v>1222830.78</v>
          </cell>
          <cell r="BZ123">
            <v>43220540.239999995</v>
          </cell>
          <cell r="CA123">
            <v>-367837466.35000002</v>
          </cell>
          <cell r="CB123">
            <v>4739119.68</v>
          </cell>
          <cell r="CC123">
            <v>-5750400.1799999997</v>
          </cell>
          <cell r="CF123">
            <v>-367837466.35000002</v>
          </cell>
          <cell r="CG123">
            <v>84122026</v>
          </cell>
          <cell r="CH123">
            <v>4739119.68</v>
          </cell>
          <cell r="CI123">
            <v>-5750400.1799999997</v>
          </cell>
          <cell r="CJ123">
            <v>322139451.58000004</v>
          </cell>
          <cell r="CK123">
            <v>175052559.99000001</v>
          </cell>
          <cell r="CL123">
            <v>-368848746.85000002</v>
          </cell>
        </row>
        <row r="124">
          <cell r="B124" t="str">
            <v>IDE01</v>
          </cell>
          <cell r="C124">
            <v>1083338</v>
          </cell>
          <cell r="E124">
            <v>0</v>
          </cell>
          <cell r="F124">
            <v>1567642.15</v>
          </cell>
          <cell r="J124">
            <v>39474.589999999997</v>
          </cell>
          <cell r="L124">
            <v>-148991146.59999999</v>
          </cell>
          <cell r="M124">
            <v>6389662.2999999998</v>
          </cell>
          <cell r="N124">
            <v>-66771269.390000001</v>
          </cell>
          <cell r="O124">
            <v>815895.88</v>
          </cell>
          <cell r="P124">
            <v>61947253.240000002</v>
          </cell>
          <cell r="Q124">
            <v>116769767.14</v>
          </cell>
          <cell r="R124">
            <v>2824175.93</v>
          </cell>
          <cell r="S124">
            <v>13152653.74</v>
          </cell>
          <cell r="T124">
            <v>0</v>
          </cell>
          <cell r="U124">
            <v>7700218.8300000001</v>
          </cell>
          <cell r="V124">
            <v>2858285.36</v>
          </cell>
          <cell r="W124">
            <v>140524904.55000001</v>
          </cell>
          <cell r="X124">
            <v>44897466.439999998</v>
          </cell>
          <cell r="Y124">
            <v>5140254.4400000004</v>
          </cell>
          <cell r="Z124">
            <v>106140891.75</v>
          </cell>
          <cell r="AC124">
            <v>12609912.82</v>
          </cell>
          <cell r="AD124">
            <v>42914819.659999996</v>
          </cell>
          <cell r="AE124">
            <v>56486550.460000001</v>
          </cell>
          <cell r="AF124">
            <v>48085254.780000001</v>
          </cell>
          <cell r="AH124">
            <v>42590871.229999997</v>
          </cell>
          <cell r="AI124">
            <v>390767074.32999998</v>
          </cell>
          <cell r="AJ124">
            <v>93833214.239999995</v>
          </cell>
          <cell r="AK124">
            <v>364220385.10000002</v>
          </cell>
          <cell r="AL124">
            <v>712327172.95000005</v>
          </cell>
          <cell r="AM124">
            <v>-2204661.23</v>
          </cell>
          <cell r="AN124">
            <v>15869648.09</v>
          </cell>
          <cell r="AO124">
            <v>-50304189.049999997</v>
          </cell>
          <cell r="AR124">
            <v>74203799.890000001</v>
          </cell>
          <cell r="AS124">
            <v>0</v>
          </cell>
          <cell r="AT124">
            <v>0</v>
          </cell>
          <cell r="AU124">
            <v>7903823.1299999999</v>
          </cell>
          <cell r="AV124">
            <v>-6772577.96</v>
          </cell>
          <cell r="AW124">
            <v>-11578004.369999999</v>
          </cell>
          <cell r="AX124">
            <v>-5837330.79</v>
          </cell>
          <cell r="AZ124">
            <v>50151000</v>
          </cell>
          <cell r="BA124">
            <v>7163787.6200000001</v>
          </cell>
          <cell r="BC124">
            <v>571746.73</v>
          </cell>
          <cell r="BN124">
            <v>71999138.659999996</v>
          </cell>
          <cell r="BQ124">
            <v>4.6566128730773926E-10</v>
          </cell>
          <cell r="BR124">
            <v>128334187.94</v>
          </cell>
          <cell r="BV124">
            <v>993789.63</v>
          </cell>
          <cell r="BW124">
            <v>-320875575.75999999</v>
          </cell>
          <cell r="BZ124">
            <v>90676130.079999998</v>
          </cell>
          <cell r="CA124">
            <v>106140891.75</v>
          </cell>
          <cell r="CB124">
            <v>13152653.74</v>
          </cell>
          <cell r="CC124">
            <v>6389662.2999999998</v>
          </cell>
          <cell r="CF124">
            <v>106140891.75</v>
          </cell>
          <cell r="CG124">
            <v>106140891.75</v>
          </cell>
          <cell r="CH124">
            <v>13152653.74</v>
          </cell>
          <cell r="CI124">
            <v>6389662.2999999998</v>
          </cell>
          <cell r="CJ124">
            <v>128334187.94</v>
          </cell>
          <cell r="CK124">
            <v>2650980.15</v>
          </cell>
          <cell r="CL124">
            <v>125683207.78999999</v>
          </cell>
        </row>
        <row r="125">
          <cell r="B125" t="str">
            <v>IDE04</v>
          </cell>
          <cell r="C125">
            <v>-4490870.3499999996</v>
          </cell>
          <cell r="E125">
            <v>-5229488.26</v>
          </cell>
          <cell r="F125">
            <v>894278.05</v>
          </cell>
          <cell r="J125">
            <v>1851</v>
          </cell>
          <cell r="L125">
            <v>-21520210.260000002</v>
          </cell>
          <cell r="M125">
            <v>4956881.54</v>
          </cell>
          <cell r="N125">
            <v>-12653997</v>
          </cell>
          <cell r="O125">
            <v>2775057.44</v>
          </cell>
          <cell r="P125">
            <v>45544949.119999997</v>
          </cell>
          <cell r="Q125">
            <v>46761323.350000001</v>
          </cell>
          <cell r="R125">
            <v>574910.02</v>
          </cell>
          <cell r="S125">
            <v>48686869.549999997</v>
          </cell>
          <cell r="T125">
            <v>0</v>
          </cell>
          <cell r="U125">
            <v>2216742.39</v>
          </cell>
          <cell r="V125">
            <v>1084146.8700000001</v>
          </cell>
          <cell r="W125">
            <v>142227772.99000001</v>
          </cell>
          <cell r="X125">
            <v>80875182.260000005</v>
          </cell>
          <cell r="Y125">
            <v>1606025.63</v>
          </cell>
          <cell r="Z125">
            <v>85871179.930000007</v>
          </cell>
          <cell r="AC125">
            <v>12609912.82</v>
          </cell>
          <cell r="AD125">
            <v>-1192633.6299999999</v>
          </cell>
          <cell r="AE125">
            <v>126939639.19</v>
          </cell>
          <cell r="AF125">
            <v>25647276.59</v>
          </cell>
          <cell r="AG125">
            <v>269772264.31999999</v>
          </cell>
          <cell r="AH125">
            <v>176446705.47999999</v>
          </cell>
          <cell r="AI125">
            <v>177102433.72</v>
          </cell>
          <cell r="AJ125">
            <v>117050670.22</v>
          </cell>
          <cell r="AK125">
            <v>259710805.53</v>
          </cell>
          <cell r="AL125">
            <v>519151588.57999998</v>
          </cell>
          <cell r="AM125">
            <v>816723.05</v>
          </cell>
          <cell r="AN125">
            <v>2821204.34</v>
          </cell>
          <cell r="AO125">
            <v>32074340.710000001</v>
          </cell>
          <cell r="AR125">
            <v>8923149.8200000003</v>
          </cell>
          <cell r="AS125">
            <v>0</v>
          </cell>
          <cell r="AT125">
            <v>0</v>
          </cell>
          <cell r="AU125">
            <v>545721.09</v>
          </cell>
          <cell r="AV125">
            <v>-6772577.96</v>
          </cell>
          <cell r="AX125">
            <v>13920</v>
          </cell>
          <cell r="AZ125">
            <v>5482636</v>
          </cell>
          <cell r="BA125">
            <v>49807.69</v>
          </cell>
          <cell r="BF125">
            <v>0</v>
          </cell>
          <cell r="BG125">
            <v>-777</v>
          </cell>
          <cell r="BN125">
            <v>-100024630.39000002</v>
          </cell>
          <cell r="BQ125">
            <v>97764.15</v>
          </cell>
          <cell r="BR125">
            <v>139514931.02000001</v>
          </cell>
          <cell r="BV125">
            <v>618433.94999999995</v>
          </cell>
          <cell r="BW125">
            <v>95428231.780000001</v>
          </cell>
          <cell r="BZ125">
            <v>25661196.59</v>
          </cell>
          <cell r="CA125">
            <v>85871179.930000007</v>
          </cell>
          <cell r="CB125">
            <v>48686869.549999997</v>
          </cell>
          <cell r="CC125">
            <v>4956881.54</v>
          </cell>
          <cell r="CF125">
            <v>85871179.930000007</v>
          </cell>
          <cell r="CG125">
            <v>85871179.930000007</v>
          </cell>
          <cell r="CH125">
            <v>48686869.549999997</v>
          </cell>
          <cell r="CI125">
            <v>4956881.54</v>
          </cell>
          <cell r="CJ125">
            <v>139514931.02000001</v>
          </cell>
          <cell r="CK125">
            <v>0</v>
          </cell>
          <cell r="CL125">
            <v>139514931.02000001</v>
          </cell>
        </row>
        <row r="126">
          <cell r="B126" t="str">
            <v>IDE05</v>
          </cell>
          <cell r="C126">
            <v>-11499943.52</v>
          </cell>
          <cell r="E126">
            <v>-2487288.73</v>
          </cell>
          <cell r="F126">
            <v>-1363314.51</v>
          </cell>
          <cell r="G126">
            <v>111149.65</v>
          </cell>
          <cell r="J126">
            <v>9358</v>
          </cell>
          <cell r="M126">
            <v>38420.92</v>
          </cell>
          <cell r="N126">
            <v>3264097.92</v>
          </cell>
          <cell r="O126">
            <v>20000</v>
          </cell>
          <cell r="P126">
            <v>789370.22</v>
          </cell>
          <cell r="Q126">
            <v>46761323.350000001</v>
          </cell>
          <cell r="R126">
            <v>958232.43</v>
          </cell>
          <cell r="S126">
            <v>1196521.24</v>
          </cell>
          <cell r="T126">
            <v>23757814.59</v>
          </cell>
          <cell r="V126">
            <v>40000</v>
          </cell>
          <cell r="W126">
            <v>1550563.82</v>
          </cell>
          <cell r="X126">
            <v>80875182.260000005</v>
          </cell>
          <cell r="Y126">
            <v>833974.31</v>
          </cell>
          <cell r="Z126">
            <v>122230728.73</v>
          </cell>
          <cell r="AC126">
            <v>32500</v>
          </cell>
          <cell r="AD126">
            <v>54641737.670000002</v>
          </cell>
          <cell r="AE126">
            <v>137637748.44999999</v>
          </cell>
          <cell r="AF126">
            <v>998708.18</v>
          </cell>
          <cell r="AG126">
            <v>0</v>
          </cell>
          <cell r="AH126">
            <v>31953369.149999999</v>
          </cell>
          <cell r="AI126">
            <v>508739839.35000002</v>
          </cell>
          <cell r="AJ126">
            <v>1250063.56</v>
          </cell>
          <cell r="AK126">
            <v>11140098.369999999</v>
          </cell>
          <cell r="AL126">
            <v>921528529.50999999</v>
          </cell>
          <cell r="AM126">
            <v>1613774.65</v>
          </cell>
          <cell r="AN126">
            <v>6335924.1900000004</v>
          </cell>
          <cell r="AO126">
            <v>19841546.25</v>
          </cell>
          <cell r="AS126">
            <v>0</v>
          </cell>
          <cell r="AT126">
            <v>0</v>
          </cell>
          <cell r="AU126">
            <v>403835.57</v>
          </cell>
          <cell r="AV126">
            <v>669199.96</v>
          </cell>
          <cell r="AX126">
            <v>13920</v>
          </cell>
          <cell r="AZ126">
            <v>68929556</v>
          </cell>
          <cell r="BA126">
            <v>-875953280.66999996</v>
          </cell>
          <cell r="BN126">
            <v>112790113.73</v>
          </cell>
          <cell r="BQ126">
            <v>47297.42</v>
          </cell>
          <cell r="BR126">
            <v>123465670.89</v>
          </cell>
          <cell r="BV126">
            <v>458961</v>
          </cell>
          <cell r="BW126">
            <v>23497098.219999999</v>
          </cell>
          <cell r="BZ126">
            <v>31953369.149999999</v>
          </cell>
          <cell r="CA126">
            <v>122230728.73</v>
          </cell>
          <cell r="CB126">
            <v>1196521.24</v>
          </cell>
          <cell r="CC126">
            <v>38420.92</v>
          </cell>
          <cell r="CF126">
            <v>122230728.73</v>
          </cell>
          <cell r="CG126">
            <v>122230728.73</v>
          </cell>
          <cell r="CH126">
            <v>1196521.24</v>
          </cell>
          <cell r="CI126">
            <v>38420.92</v>
          </cell>
          <cell r="CJ126">
            <v>123465670.89</v>
          </cell>
          <cell r="CK126">
            <v>0</v>
          </cell>
          <cell r="CL126">
            <v>123465670.89</v>
          </cell>
        </row>
        <row r="127">
          <cell r="B127" t="str">
            <v>IDE08</v>
          </cell>
          <cell r="E127">
            <v>-590452.09</v>
          </cell>
          <cell r="F127">
            <v>63124.63</v>
          </cell>
          <cell r="J127">
            <v>65106.07</v>
          </cell>
          <cell r="L127">
            <v>-1144584.81</v>
          </cell>
          <cell r="M127">
            <v>170500</v>
          </cell>
          <cell r="N127">
            <v>-77607656.180000007</v>
          </cell>
          <cell r="O127">
            <v>23671014.489999998</v>
          </cell>
          <cell r="P127">
            <v>23843832.399999999</v>
          </cell>
          <cell r="Q127">
            <v>7295519.7199999997</v>
          </cell>
          <cell r="R127">
            <v>5689426.4699999997</v>
          </cell>
          <cell r="S127">
            <v>182000</v>
          </cell>
          <cell r="T127">
            <v>0</v>
          </cell>
          <cell r="U127">
            <v>2289169.48</v>
          </cell>
          <cell r="V127">
            <v>58804078.140000001</v>
          </cell>
          <cell r="W127">
            <v>90846713.159999996</v>
          </cell>
          <cell r="X127">
            <v>19534134.199999999</v>
          </cell>
          <cell r="Y127">
            <v>8457488.7599999998</v>
          </cell>
          <cell r="Z127">
            <v>1321050</v>
          </cell>
          <cell r="AC127">
            <v>-82475092.629999995</v>
          </cell>
          <cell r="AD127">
            <v>-406182.45</v>
          </cell>
          <cell r="AE127">
            <v>63315015.789999999</v>
          </cell>
          <cell r="AF127">
            <v>181537875.53</v>
          </cell>
          <cell r="AG127">
            <v>87348148.75</v>
          </cell>
          <cell r="AH127">
            <v>174213380.5</v>
          </cell>
          <cell r="AI127">
            <v>106853168.98</v>
          </cell>
          <cell r="AJ127">
            <v>135469663.41</v>
          </cell>
          <cell r="AK127">
            <v>258484875.37</v>
          </cell>
          <cell r="AL127">
            <v>698552.16</v>
          </cell>
          <cell r="AM127">
            <v>2241235.14</v>
          </cell>
          <cell r="AN127">
            <v>11613163.199999999</v>
          </cell>
          <cell r="AO127">
            <v>30846720.780000001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50306158.869999997</v>
          </cell>
          <cell r="AW127">
            <v>1801435.74</v>
          </cell>
          <cell r="AX127">
            <v>67157022.390000001</v>
          </cell>
          <cell r="AY127">
            <v>0</v>
          </cell>
          <cell r="AZ127">
            <v>6411522</v>
          </cell>
          <cell r="BA127">
            <v>-93986676.310000002</v>
          </cell>
          <cell r="BB127">
            <v>9001738.5299999993</v>
          </cell>
          <cell r="BG127">
            <v>0</v>
          </cell>
          <cell r="BN127">
            <v>131140633.3</v>
          </cell>
          <cell r="BQ127">
            <v>273.24</v>
          </cell>
          <cell r="BR127">
            <v>1801780.7</v>
          </cell>
          <cell r="BV127">
            <v>30000000</v>
          </cell>
          <cell r="BW127">
            <v>105301018.76000001</v>
          </cell>
          <cell r="BZ127">
            <v>0</v>
          </cell>
          <cell r="CA127">
            <v>1321050</v>
          </cell>
          <cell r="CB127">
            <v>182000</v>
          </cell>
          <cell r="CC127">
            <v>170500</v>
          </cell>
          <cell r="CF127">
            <v>1321050</v>
          </cell>
          <cell r="CG127">
            <v>1321050</v>
          </cell>
          <cell r="CH127">
            <v>182000</v>
          </cell>
          <cell r="CI127">
            <v>170500</v>
          </cell>
          <cell r="CJ127">
            <v>1736674.63</v>
          </cell>
          <cell r="CK127">
            <v>128230.7</v>
          </cell>
          <cell r="CL127">
            <v>1673550</v>
          </cell>
        </row>
        <row r="128">
          <cell r="B128" t="str">
            <v>IDE09</v>
          </cell>
          <cell r="F128">
            <v>193388.89</v>
          </cell>
          <cell r="J128">
            <v>60091</v>
          </cell>
          <cell r="M128">
            <v>-49866059.890000001</v>
          </cell>
          <cell r="N128">
            <v>78324.070000000007</v>
          </cell>
          <cell r="O128">
            <v>18961695.550000001</v>
          </cell>
          <cell r="P128">
            <v>10410545.289999999</v>
          </cell>
          <cell r="Q128">
            <v>4129521.33</v>
          </cell>
          <cell r="R128">
            <v>17752387.760000002</v>
          </cell>
          <cell r="S128">
            <v>77782.850000000006</v>
          </cell>
          <cell r="T128">
            <v>31866187.629999999</v>
          </cell>
          <cell r="U128">
            <v>9500</v>
          </cell>
          <cell r="V128">
            <v>35001268.380000003</v>
          </cell>
          <cell r="W128">
            <v>44072435.140000001</v>
          </cell>
          <cell r="X128">
            <v>4643759.57</v>
          </cell>
          <cell r="Y128">
            <v>6293246.1699999999</v>
          </cell>
          <cell r="Z128">
            <v>62533973.119999997</v>
          </cell>
          <cell r="AC128">
            <v>55626505.210000001</v>
          </cell>
          <cell r="AD128">
            <v>275163511.31</v>
          </cell>
          <cell r="AE128">
            <v>182953863.86000001</v>
          </cell>
          <cell r="AF128">
            <v>44297566.219999999</v>
          </cell>
          <cell r="AG128">
            <v>59101442.280000001</v>
          </cell>
          <cell r="AH128">
            <v>109116964.01000001</v>
          </cell>
          <cell r="AI128">
            <v>143879443.28</v>
          </cell>
          <cell r="AJ128">
            <v>56729745.659999996</v>
          </cell>
          <cell r="AK128">
            <v>97290483.459999993</v>
          </cell>
          <cell r="AL128">
            <v>191342127.94999999</v>
          </cell>
          <cell r="AM128">
            <v>3348223.6</v>
          </cell>
          <cell r="AN128">
            <v>4565322.45</v>
          </cell>
          <cell r="AO128">
            <v>19745404.420000002</v>
          </cell>
          <cell r="AP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64106.73</v>
          </cell>
          <cell r="AV128">
            <v>22874874.039999999</v>
          </cell>
          <cell r="AW128">
            <v>-109586796.67</v>
          </cell>
          <cell r="AX128">
            <v>45765950.479999997</v>
          </cell>
          <cell r="AZ128">
            <v>94405857</v>
          </cell>
          <cell r="BA128">
            <v>-54539231.380000003</v>
          </cell>
          <cell r="BN128">
            <v>62690080.039999999</v>
          </cell>
          <cell r="BO128">
            <v>0</v>
          </cell>
          <cell r="BQ128">
            <v>2726333.33</v>
          </cell>
          <cell r="BR128">
            <v>0</v>
          </cell>
          <cell r="BV128">
            <v>-1.9999999552965164E-2</v>
          </cell>
          <cell r="BW128">
            <v>1414502.72</v>
          </cell>
          <cell r="BZ128">
            <v>2672.4700000137091</v>
          </cell>
          <cell r="CA128">
            <v>0</v>
          </cell>
          <cell r="CB128">
            <v>0</v>
          </cell>
          <cell r="CC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</row>
        <row r="129">
          <cell r="B129" t="str">
            <v>IDE10</v>
          </cell>
          <cell r="E129">
            <v>-990452.09</v>
          </cell>
          <cell r="F129">
            <v>366461</v>
          </cell>
          <cell r="G129">
            <v>88150</v>
          </cell>
          <cell r="J129">
            <v>20000</v>
          </cell>
          <cell r="M129">
            <v>3850109.18</v>
          </cell>
          <cell r="N129">
            <v>127200</v>
          </cell>
          <cell r="O129">
            <v>18961695.550000001</v>
          </cell>
          <cell r="P129">
            <v>61074983.270000003</v>
          </cell>
          <cell r="Q129">
            <v>187854.98</v>
          </cell>
          <cell r="R129">
            <v>14627343.66</v>
          </cell>
          <cell r="S129">
            <v>36400</v>
          </cell>
          <cell r="T129">
            <v>46975625.920000002</v>
          </cell>
          <cell r="U129">
            <v>-7700218.8300000001</v>
          </cell>
          <cell r="V129">
            <v>35001268.380000003</v>
          </cell>
          <cell r="W129">
            <v>87793323.620000005</v>
          </cell>
          <cell r="X129">
            <v>165536.10999999999</v>
          </cell>
          <cell r="Y129">
            <v>40189400.369999997</v>
          </cell>
          <cell r="Z129">
            <v>749436.54</v>
          </cell>
          <cell r="AC129">
            <v>55626505.210000001</v>
          </cell>
          <cell r="AD129">
            <v>17756792.010000002</v>
          </cell>
          <cell r="AE129">
            <v>138032603.25999999</v>
          </cell>
          <cell r="AF129">
            <v>331944416.81999999</v>
          </cell>
          <cell r="AG129">
            <v>7550823.0199999996</v>
          </cell>
          <cell r="AH129">
            <v>192089244.19999999</v>
          </cell>
          <cell r="AI129">
            <v>31284436.98</v>
          </cell>
          <cell r="AJ129">
            <v>166150880.75999999</v>
          </cell>
          <cell r="AK129">
            <v>628763419.46000004</v>
          </cell>
          <cell r="AL129">
            <v>13461474.85</v>
          </cell>
          <cell r="AM129">
            <v>4022243.83</v>
          </cell>
          <cell r="AN129">
            <v>7668071.5999999996</v>
          </cell>
          <cell r="AO129">
            <v>36726265.619999997</v>
          </cell>
          <cell r="AP129">
            <v>0</v>
          </cell>
          <cell r="AR129">
            <v>372785.74</v>
          </cell>
          <cell r="AS129">
            <v>0</v>
          </cell>
          <cell r="AT129">
            <v>130218080.55</v>
          </cell>
          <cell r="AU129">
            <v>15238.93</v>
          </cell>
          <cell r="AV129">
            <v>5114694.74</v>
          </cell>
          <cell r="AW129">
            <v>-109586796.67</v>
          </cell>
          <cell r="AX129">
            <v>2170878.9300000002</v>
          </cell>
          <cell r="BA129">
            <v>-2524270.02</v>
          </cell>
          <cell r="BB129">
            <v>0</v>
          </cell>
          <cell r="BD129">
            <v>0</v>
          </cell>
          <cell r="BN129">
            <v>1986849.67</v>
          </cell>
          <cell r="BQ129">
            <v>13461474.85</v>
          </cell>
          <cell r="BR129">
            <v>1158622.28</v>
          </cell>
          <cell r="BV129">
            <v>566451.65</v>
          </cell>
          <cell r="BW129">
            <v>1071435.03</v>
          </cell>
          <cell r="BZ129">
            <v>125478563.72</v>
          </cell>
          <cell r="CA129">
            <v>749436.54</v>
          </cell>
          <cell r="CB129">
            <v>36400</v>
          </cell>
          <cell r="CC129">
            <v>0</v>
          </cell>
          <cell r="CF129">
            <v>749436.54</v>
          </cell>
          <cell r="CG129">
            <v>749436.54</v>
          </cell>
          <cell r="CH129">
            <v>36400</v>
          </cell>
          <cell r="CI129">
            <v>0</v>
          </cell>
          <cell r="CJ129">
            <v>1158622.28</v>
          </cell>
          <cell r="CK129">
            <v>0</v>
          </cell>
          <cell r="CL129">
            <v>1158622.28</v>
          </cell>
        </row>
        <row r="130">
          <cell r="B130" t="str">
            <v>IDE11</v>
          </cell>
          <cell r="F130">
            <v>447003.19</v>
          </cell>
          <cell r="M130">
            <v>40833.33</v>
          </cell>
          <cell r="N130">
            <v>-28047997.280000001</v>
          </cell>
          <cell r="O130">
            <v>139606.51</v>
          </cell>
          <cell r="P130">
            <v>183883656.88</v>
          </cell>
          <cell r="Q130">
            <v>344584.03</v>
          </cell>
          <cell r="R130">
            <v>2467346.31</v>
          </cell>
          <cell r="S130">
            <v>81666.67</v>
          </cell>
          <cell r="T130">
            <v>100593346.73</v>
          </cell>
          <cell r="U130">
            <v>3075719.96</v>
          </cell>
          <cell r="V130">
            <v>1448161.53</v>
          </cell>
          <cell r="W130">
            <v>64210641.719999999</v>
          </cell>
          <cell r="X130">
            <v>233439.25</v>
          </cell>
          <cell r="Y130">
            <v>3644466.77</v>
          </cell>
          <cell r="Z130">
            <v>60833.33</v>
          </cell>
          <cell r="AC130">
            <v>1529531.95</v>
          </cell>
          <cell r="AD130">
            <v>-1305062.1599999999</v>
          </cell>
          <cell r="AE130">
            <v>107382158.54000001</v>
          </cell>
          <cell r="AF130">
            <v>157604</v>
          </cell>
          <cell r="AG130">
            <v>40720755.990000002</v>
          </cell>
          <cell r="AH130">
            <v>1464698.4</v>
          </cell>
          <cell r="AI130">
            <v>37590987.509999998</v>
          </cell>
          <cell r="AJ130">
            <v>406341318.06999999</v>
          </cell>
          <cell r="AK130">
            <v>1072597529.25</v>
          </cell>
          <cell r="AL130">
            <v>272778065.16000003</v>
          </cell>
          <cell r="AM130">
            <v>4505936.2</v>
          </cell>
          <cell r="AN130">
            <v>9238053.3000000007</v>
          </cell>
          <cell r="AO130">
            <v>190044.74</v>
          </cell>
          <cell r="AQ130">
            <v>19142.419999999998</v>
          </cell>
          <cell r="AR130">
            <v>-4739516.83</v>
          </cell>
          <cell r="AS130">
            <v>0</v>
          </cell>
          <cell r="AT130">
            <v>130218080.55</v>
          </cell>
          <cell r="AU130">
            <v>2574162.2599999998</v>
          </cell>
          <cell r="AV130">
            <v>30525230.829999998</v>
          </cell>
          <cell r="AW130">
            <v>-4095607.39</v>
          </cell>
          <cell r="AX130">
            <v>8341711.9100000001</v>
          </cell>
          <cell r="AY130">
            <v>-3275997.94</v>
          </cell>
          <cell r="AZ130">
            <v>-4396538.4000000004</v>
          </cell>
          <cell r="BA130">
            <v>-8919735.1899999995</v>
          </cell>
          <cell r="BB130">
            <v>6565.09</v>
          </cell>
          <cell r="BN130">
            <v>614477.79</v>
          </cell>
          <cell r="BQ130">
            <v>3345010.91</v>
          </cell>
          <cell r="BR130">
            <v>630336.52</v>
          </cell>
          <cell r="BV130">
            <v>1669138.46</v>
          </cell>
          <cell r="BW130">
            <v>458961</v>
          </cell>
          <cell r="BZ130">
            <v>1622302.4</v>
          </cell>
          <cell r="CA130">
            <v>60833.33</v>
          </cell>
          <cell r="CB130">
            <v>81666.67</v>
          </cell>
          <cell r="CC130">
            <v>40833.33</v>
          </cell>
          <cell r="CF130">
            <v>60833.33</v>
          </cell>
          <cell r="CG130">
            <v>60833.33</v>
          </cell>
          <cell r="CH130">
            <v>81666.67</v>
          </cell>
          <cell r="CI130">
            <v>40833.33</v>
          </cell>
          <cell r="CJ130">
            <v>630336.52</v>
          </cell>
          <cell r="CK130">
            <v>447003.19</v>
          </cell>
          <cell r="CL130">
            <v>183333.33000000002</v>
          </cell>
        </row>
        <row r="131">
          <cell r="B131" t="str">
            <v>IDE12</v>
          </cell>
          <cell r="F131">
            <v>102791.35</v>
          </cell>
          <cell r="G131">
            <v>414096.04</v>
          </cell>
          <cell r="L131">
            <v>-245542468.90000001</v>
          </cell>
          <cell r="M131">
            <v>37003.21</v>
          </cell>
          <cell r="N131">
            <v>43450</v>
          </cell>
          <cell r="O131">
            <v>-9542335.6199999992</v>
          </cell>
          <cell r="P131">
            <v>140573976</v>
          </cell>
          <cell r="Q131">
            <v>805814.74</v>
          </cell>
          <cell r="R131">
            <v>38651076.170000002</v>
          </cell>
          <cell r="S131">
            <v>86900</v>
          </cell>
          <cell r="T131">
            <v>6527703.7000000002</v>
          </cell>
          <cell r="U131">
            <v>18588444</v>
          </cell>
          <cell r="V131">
            <v>-24843991.890000001</v>
          </cell>
          <cell r="W131">
            <v>382330745.89999998</v>
          </cell>
          <cell r="X131">
            <v>2810832.57</v>
          </cell>
          <cell r="Y131">
            <v>70145451.489999995</v>
          </cell>
          <cell r="Z131">
            <v>67230034.609999999</v>
          </cell>
          <cell r="AC131">
            <v>-180804380.96000001</v>
          </cell>
          <cell r="AD131">
            <v>20898180.949999999</v>
          </cell>
          <cell r="AE131">
            <v>70284179.170000002</v>
          </cell>
          <cell r="AF131">
            <v>0</v>
          </cell>
          <cell r="AG131">
            <v>26950295.170000002</v>
          </cell>
          <cell r="AH131">
            <v>1464698.4</v>
          </cell>
          <cell r="AI131">
            <v>158088137.06</v>
          </cell>
          <cell r="AJ131">
            <v>456379051.81</v>
          </cell>
          <cell r="AK131">
            <v>947545071.92999995</v>
          </cell>
          <cell r="AL131">
            <v>13474734.16</v>
          </cell>
          <cell r="AM131">
            <v>52531556.939999998</v>
          </cell>
          <cell r="AN131">
            <v>1271845.18</v>
          </cell>
          <cell r="AO131">
            <v>37128899.700000003</v>
          </cell>
          <cell r="AS131">
            <v>0</v>
          </cell>
          <cell r="AT131">
            <v>351682785.51999998</v>
          </cell>
          <cell r="AU131">
            <v>0</v>
          </cell>
          <cell r="AV131">
            <v>43646.34</v>
          </cell>
          <cell r="AW131">
            <v>1375796.19</v>
          </cell>
          <cell r="AX131">
            <v>9016178</v>
          </cell>
          <cell r="AY131">
            <v>2346.75</v>
          </cell>
          <cell r="AZ131">
            <v>2346.75</v>
          </cell>
          <cell r="BA131">
            <v>7369.91</v>
          </cell>
          <cell r="BB131">
            <v>1036290</v>
          </cell>
          <cell r="BC131">
            <v>978946.93</v>
          </cell>
          <cell r="BN131">
            <v>594446.04</v>
          </cell>
          <cell r="BQ131">
            <v>4651933.28</v>
          </cell>
          <cell r="BR131">
            <v>67230034.609999999</v>
          </cell>
          <cell r="BV131">
            <v>102791.35</v>
          </cell>
          <cell r="BW131">
            <v>40000000</v>
          </cell>
          <cell r="BZ131">
            <v>-109050391.85000002</v>
          </cell>
          <cell r="CA131">
            <v>67230034.609999999</v>
          </cell>
          <cell r="CB131">
            <v>0</v>
          </cell>
          <cell r="CC131">
            <v>0</v>
          </cell>
          <cell r="CF131">
            <v>67230034.609999999</v>
          </cell>
          <cell r="CG131">
            <v>67230034.609999999</v>
          </cell>
          <cell r="CH131">
            <v>0</v>
          </cell>
          <cell r="CI131">
            <v>0</v>
          </cell>
          <cell r="CJ131">
            <v>67230034.609999999</v>
          </cell>
          <cell r="CK131">
            <v>0</v>
          </cell>
          <cell r="CL131">
            <v>67230034.609999999</v>
          </cell>
        </row>
        <row r="132">
          <cell r="B132" t="str">
            <v>IDE13</v>
          </cell>
          <cell r="C132">
            <v>4044000</v>
          </cell>
          <cell r="E132">
            <v>-0.01</v>
          </cell>
          <cell r="J132">
            <v>134430</v>
          </cell>
          <cell r="L132">
            <v>-245542468.90000001</v>
          </cell>
          <cell r="M132">
            <v>2089187.39</v>
          </cell>
          <cell r="N132">
            <v>-19623895.640000001</v>
          </cell>
          <cell r="O132">
            <v>7112113</v>
          </cell>
          <cell r="P132">
            <v>30545333.789999999</v>
          </cell>
          <cell r="Q132">
            <v>805814.74</v>
          </cell>
          <cell r="R132">
            <v>38651076.170000002</v>
          </cell>
          <cell r="S132">
            <v>11200703.43</v>
          </cell>
          <cell r="T132">
            <v>168697135.33000001</v>
          </cell>
          <cell r="U132">
            <v>34502311</v>
          </cell>
          <cell r="V132">
            <v>14224225.949999999</v>
          </cell>
          <cell r="W132">
            <v>49303674.549999997</v>
          </cell>
          <cell r="X132">
            <v>2810832.57</v>
          </cell>
          <cell r="Y132">
            <v>70145451.489999995</v>
          </cell>
          <cell r="Z132">
            <v>-13289890.84</v>
          </cell>
          <cell r="AC132">
            <v>111862531.70999999</v>
          </cell>
          <cell r="AD132">
            <v>0</v>
          </cell>
          <cell r="AE132">
            <v>147760476.41</v>
          </cell>
          <cell r="AF132">
            <v>46836722.539999999</v>
          </cell>
          <cell r="AG132">
            <v>0</v>
          </cell>
          <cell r="AH132">
            <v>126456494.58</v>
          </cell>
          <cell r="AI132">
            <v>29159685.359999999</v>
          </cell>
          <cell r="AJ132">
            <v>88384414.689999998</v>
          </cell>
          <cell r="AK132">
            <v>227262887.12</v>
          </cell>
          <cell r="AL132">
            <v>202138958.53999999</v>
          </cell>
          <cell r="AM132">
            <v>248084202.96000001</v>
          </cell>
          <cell r="AN132">
            <v>8365386.4199999999</v>
          </cell>
          <cell r="AO132">
            <v>22379557.649999999</v>
          </cell>
          <cell r="AR132">
            <v>0</v>
          </cell>
          <cell r="AS132">
            <v>0</v>
          </cell>
          <cell r="AT132">
            <v>351682785.51999998</v>
          </cell>
          <cell r="AU132">
            <v>0</v>
          </cell>
          <cell r="AV132">
            <v>5350129.55</v>
          </cell>
          <cell r="AW132">
            <v>6396477.5599999996</v>
          </cell>
          <cell r="AX132">
            <v>9016178</v>
          </cell>
          <cell r="AY132">
            <v>0</v>
          </cell>
          <cell r="BA132">
            <v>-12632825.310000001</v>
          </cell>
          <cell r="BB132">
            <v>2475230</v>
          </cell>
          <cell r="BG132">
            <v>0</v>
          </cell>
          <cell r="BN132">
            <v>33015062.59</v>
          </cell>
          <cell r="BQ132">
            <v>354321.59</v>
          </cell>
          <cell r="BR132">
            <v>-1.9999999552965164E-2</v>
          </cell>
          <cell r="BV132">
            <v>15278.21</v>
          </cell>
          <cell r="BW132">
            <v>-9.9999997764825821E-3</v>
          </cell>
          <cell r="BZ132">
            <v>137242870.64999998</v>
          </cell>
          <cell r="CA132">
            <v>-13289890.84</v>
          </cell>
          <cell r="CB132">
            <v>11200703.43</v>
          </cell>
          <cell r="CC132">
            <v>2089187.39</v>
          </cell>
          <cell r="CF132">
            <v>-13289890.84</v>
          </cell>
          <cell r="CG132">
            <v>-13289890.84</v>
          </cell>
          <cell r="CH132">
            <v>11200703.43</v>
          </cell>
          <cell r="CI132">
            <v>2089187.39</v>
          </cell>
          <cell r="CJ132">
            <v>-1.9999999552965164E-2</v>
          </cell>
          <cell r="CK132">
            <v>0</v>
          </cell>
          <cell r="CL132">
            <v>-1.9999999552965164E-2</v>
          </cell>
        </row>
        <row r="133">
          <cell r="B133" t="str">
            <v>IDE15</v>
          </cell>
          <cell r="C133">
            <v>4044000</v>
          </cell>
          <cell r="E133">
            <v>-0.01</v>
          </cell>
          <cell r="F133">
            <v>51031.54</v>
          </cell>
          <cell r="G133">
            <v>7139.97</v>
          </cell>
          <cell r="J133">
            <v>5283</v>
          </cell>
          <cell r="K133">
            <v>13897</v>
          </cell>
          <cell r="M133">
            <v>949943.99</v>
          </cell>
          <cell r="N133">
            <v>51123.4</v>
          </cell>
          <cell r="O133">
            <v>636230.93999999994</v>
          </cell>
          <cell r="P133">
            <v>61947253.240000002</v>
          </cell>
          <cell r="Q133">
            <v>411553.31</v>
          </cell>
          <cell r="R133">
            <v>5649839.8399999999</v>
          </cell>
          <cell r="S133">
            <v>297908.99</v>
          </cell>
          <cell r="T133">
            <v>0</v>
          </cell>
          <cell r="U133">
            <v>7700218.8300000001</v>
          </cell>
          <cell r="V133">
            <v>6037942.4900000002</v>
          </cell>
          <cell r="W133">
            <v>140524904.55000001</v>
          </cell>
          <cell r="X133">
            <v>308548.26</v>
          </cell>
          <cell r="Y133">
            <v>15724332.17</v>
          </cell>
          <cell r="Z133">
            <v>1807654.87</v>
          </cell>
          <cell r="AC133">
            <v>24441224.18</v>
          </cell>
          <cell r="AD133">
            <v>143514</v>
          </cell>
          <cell r="AE133">
            <v>59766250.469999999</v>
          </cell>
          <cell r="AF133">
            <v>61564489.350000001</v>
          </cell>
          <cell r="AG133">
            <v>44412949.310000002</v>
          </cell>
          <cell r="AH133">
            <v>160653588.43000001</v>
          </cell>
          <cell r="AI133">
            <v>87046.77</v>
          </cell>
          <cell r="AJ133">
            <v>93833214.239999995</v>
          </cell>
          <cell r="AK133">
            <v>364220385.10000002</v>
          </cell>
          <cell r="AL133">
            <v>189092.7</v>
          </cell>
          <cell r="AM133">
            <v>311309.5</v>
          </cell>
          <cell r="AN133">
            <v>12655703.439999999</v>
          </cell>
          <cell r="AO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152358.38</v>
          </cell>
          <cell r="AX133">
            <v>8146597.4900000002</v>
          </cell>
          <cell r="AY133">
            <v>-6130238.9299999997</v>
          </cell>
          <cell r="BA133">
            <v>-76765635.030000001</v>
          </cell>
          <cell r="BB133">
            <v>3061956</v>
          </cell>
          <cell r="BC133">
            <v>391500.15</v>
          </cell>
          <cell r="BG133">
            <v>0</v>
          </cell>
          <cell r="BJ133">
            <v>0</v>
          </cell>
          <cell r="BN133">
            <v>1412385.35</v>
          </cell>
          <cell r="BQ133">
            <v>688768.27</v>
          </cell>
          <cell r="BR133">
            <v>3060790.85</v>
          </cell>
          <cell r="BV133">
            <v>8808544.0199999996</v>
          </cell>
          <cell r="BW133">
            <v>992136.44</v>
          </cell>
          <cell r="BZ133">
            <v>31115397.609999999</v>
          </cell>
          <cell r="CA133">
            <v>1807654.87</v>
          </cell>
          <cell r="CB133">
            <v>297908.99</v>
          </cell>
          <cell r="CC133">
            <v>949943.99</v>
          </cell>
          <cell r="CF133">
            <v>1807654.87</v>
          </cell>
          <cell r="CG133">
            <v>1807654.87</v>
          </cell>
          <cell r="CH133">
            <v>297908.99</v>
          </cell>
          <cell r="CI133">
            <v>949943.99</v>
          </cell>
          <cell r="CJ133">
            <v>3055507.85</v>
          </cell>
          <cell r="CK133">
            <v>5283</v>
          </cell>
          <cell r="CL133">
            <v>3055507.85</v>
          </cell>
        </row>
        <row r="134">
          <cell r="B134" t="str">
            <v>IDE20</v>
          </cell>
          <cell r="F134">
            <v>106248.78</v>
          </cell>
          <cell r="I134">
            <v>0</v>
          </cell>
          <cell r="J134">
            <v>9223.91</v>
          </cell>
          <cell r="M134">
            <v>20</v>
          </cell>
          <cell r="N134">
            <v>-40411033.939999998</v>
          </cell>
          <cell r="O134">
            <v>1138124.57</v>
          </cell>
          <cell r="P134">
            <v>45544949.119999997</v>
          </cell>
          <cell r="R134">
            <v>7975835.4500000002</v>
          </cell>
          <cell r="S134">
            <v>0</v>
          </cell>
          <cell r="U134">
            <v>23558655.640000001</v>
          </cell>
          <cell r="V134">
            <v>602094.93000000005</v>
          </cell>
          <cell r="W134">
            <v>142227772.99000001</v>
          </cell>
          <cell r="Y134">
            <v>9295498.0600000005</v>
          </cell>
          <cell r="Z134">
            <v>10592.04</v>
          </cell>
          <cell r="AC134">
            <v>137522051.99000001</v>
          </cell>
          <cell r="AD134">
            <v>1337060.8500000001</v>
          </cell>
          <cell r="AE134">
            <v>204332793.16</v>
          </cell>
          <cell r="AF134">
            <v>139424706.88999999</v>
          </cell>
          <cell r="AG134">
            <v>109365137.33</v>
          </cell>
          <cell r="AH134">
            <v>176446705.47999999</v>
          </cell>
          <cell r="AI134">
            <v>136048428.5</v>
          </cell>
          <cell r="AJ134">
            <v>117050670.22</v>
          </cell>
          <cell r="AK134">
            <v>259710805.53</v>
          </cell>
          <cell r="AL134">
            <v>7061196.9400000004</v>
          </cell>
          <cell r="AM134">
            <v>19634559.219999999</v>
          </cell>
          <cell r="AN134">
            <v>24294585.079999998</v>
          </cell>
          <cell r="AO134">
            <v>23463054.850000001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W134">
            <v>984286.96</v>
          </cell>
          <cell r="AX134">
            <v>563303.07999999996</v>
          </cell>
          <cell r="AY134">
            <v>-2241353.7999999998</v>
          </cell>
          <cell r="AZ134">
            <v>137007.46</v>
          </cell>
          <cell r="BA134">
            <v>-146273429.56</v>
          </cell>
          <cell r="BB134">
            <v>29340264.5</v>
          </cell>
          <cell r="BJ134">
            <v>1391.81</v>
          </cell>
          <cell r="BN134">
            <v>0</v>
          </cell>
          <cell r="BQ134">
            <v>146231.37</v>
          </cell>
          <cell r="BR134">
            <v>10612.04</v>
          </cell>
          <cell r="BV134">
            <v>43317606.520000003</v>
          </cell>
          <cell r="BW134">
            <v>1715673.98</v>
          </cell>
          <cell r="BZ134">
            <v>139262271.49000001</v>
          </cell>
          <cell r="CA134">
            <v>10592.04</v>
          </cell>
          <cell r="CB134">
            <v>0</v>
          </cell>
          <cell r="CC134">
            <v>20</v>
          </cell>
          <cell r="CF134">
            <v>10592.04</v>
          </cell>
          <cell r="CG134">
            <v>10592.04</v>
          </cell>
          <cell r="CH134">
            <v>0</v>
          </cell>
          <cell r="CI134">
            <v>20</v>
          </cell>
          <cell r="CJ134">
            <v>10612.04</v>
          </cell>
          <cell r="CK134">
            <v>0</v>
          </cell>
          <cell r="CL134">
            <v>10612.04</v>
          </cell>
        </row>
        <row r="135">
          <cell r="B135" t="str">
            <v>IDE21</v>
          </cell>
          <cell r="F135">
            <v>300015.13</v>
          </cell>
          <cell r="J135">
            <v>71867</v>
          </cell>
          <cell r="M135">
            <v>148368.57</v>
          </cell>
          <cell r="N135">
            <v>834121.63</v>
          </cell>
          <cell r="O135">
            <v>176550</v>
          </cell>
          <cell r="P135">
            <v>789370.22</v>
          </cell>
          <cell r="Q135">
            <v>589528.43999999994</v>
          </cell>
          <cell r="R135">
            <v>217123.45</v>
          </cell>
          <cell r="S135">
            <v>1144623.1599999999</v>
          </cell>
          <cell r="U135">
            <v>254910509.05000001</v>
          </cell>
          <cell r="V135">
            <v>175480</v>
          </cell>
          <cell r="W135">
            <v>1550563.82</v>
          </cell>
          <cell r="X135">
            <v>2156617.04</v>
          </cell>
          <cell r="Y135">
            <v>205543.18</v>
          </cell>
          <cell r="Z135">
            <v>31314.95</v>
          </cell>
          <cell r="AC135">
            <v>1771525.04</v>
          </cell>
          <cell r="AE135">
            <v>149205266.93000001</v>
          </cell>
          <cell r="AF135">
            <v>998708.18</v>
          </cell>
          <cell r="AG135">
            <v>70936692.790000007</v>
          </cell>
          <cell r="AH135">
            <v>1675944.66</v>
          </cell>
          <cell r="AI135">
            <v>170180444.25</v>
          </cell>
          <cell r="AJ135">
            <v>1250063.56</v>
          </cell>
          <cell r="AK135">
            <v>11140098.369999999</v>
          </cell>
          <cell r="AL135">
            <v>201160831.38</v>
          </cell>
          <cell r="AM135">
            <v>685388709.72000003</v>
          </cell>
          <cell r="AN135">
            <v>29718266.300000001</v>
          </cell>
          <cell r="AO135">
            <v>41724617.789999999</v>
          </cell>
          <cell r="AS135">
            <v>0</v>
          </cell>
          <cell r="AT135">
            <v>-2844256.01</v>
          </cell>
          <cell r="AU135">
            <v>69862.7</v>
          </cell>
          <cell r="AV135">
            <v>89120563</v>
          </cell>
          <cell r="AW135">
            <v>17531864.079999998</v>
          </cell>
          <cell r="AX135">
            <v>0</v>
          </cell>
          <cell r="AY135">
            <v>16000</v>
          </cell>
          <cell r="BA135">
            <v>-4809431.92</v>
          </cell>
          <cell r="BB135">
            <v>6744181</v>
          </cell>
          <cell r="BG135">
            <v>11301.2</v>
          </cell>
          <cell r="BN135">
            <v>2010059.74</v>
          </cell>
          <cell r="BQ135">
            <v>585208.22</v>
          </cell>
          <cell r="BR135">
            <v>300015.13</v>
          </cell>
          <cell r="BV135">
            <v>10516047.489999998</v>
          </cell>
          <cell r="BW135">
            <v>108105.04</v>
          </cell>
          <cell r="BZ135">
            <v>2325744.2599999998</v>
          </cell>
          <cell r="CA135">
            <v>0</v>
          </cell>
          <cell r="CB135">
            <v>0</v>
          </cell>
          <cell r="CC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300015.13</v>
          </cell>
          <cell r="CK135">
            <v>300015.13</v>
          </cell>
          <cell r="CL135">
            <v>0</v>
          </cell>
        </row>
        <row r="136">
          <cell r="B136" t="str">
            <v>IDE23</v>
          </cell>
          <cell r="C136">
            <v>-1732861.93</v>
          </cell>
          <cell r="E136">
            <v>-577818.61</v>
          </cell>
          <cell r="F136">
            <v>130322.22</v>
          </cell>
          <cell r="G136">
            <v>179650.74</v>
          </cell>
          <cell r="J136">
            <v>71867</v>
          </cell>
          <cell r="M136">
            <v>29597.83</v>
          </cell>
          <cell r="N136">
            <v>-77607656.180000007</v>
          </cell>
          <cell r="O136">
            <v>176550</v>
          </cell>
          <cell r="P136">
            <v>23843832.399999999</v>
          </cell>
          <cell r="Q136">
            <v>-1975610.49</v>
          </cell>
          <cell r="R136">
            <v>80277580.540000007</v>
          </cell>
          <cell r="S136">
            <v>36569.22</v>
          </cell>
          <cell r="U136">
            <v>254910509.05000001</v>
          </cell>
          <cell r="V136">
            <v>175480</v>
          </cell>
          <cell r="W136">
            <v>90846713.159999996</v>
          </cell>
          <cell r="X136">
            <v>3801896.05</v>
          </cell>
          <cell r="Y136">
            <v>105057153.79000001</v>
          </cell>
          <cell r="Z136">
            <v>114373.91</v>
          </cell>
          <cell r="AC136">
            <v>1771525.04</v>
          </cell>
          <cell r="AD136">
            <v>-70806797.409999996</v>
          </cell>
          <cell r="AE136">
            <v>117062384.01000001</v>
          </cell>
          <cell r="AF136">
            <v>181537875.53</v>
          </cell>
          <cell r="AG136">
            <v>9839009.1600000001</v>
          </cell>
          <cell r="AH136">
            <v>174213380.5</v>
          </cell>
          <cell r="AI136">
            <v>37400030</v>
          </cell>
          <cell r="AJ136">
            <v>135469663.41</v>
          </cell>
          <cell r="AK136">
            <v>258484875.37</v>
          </cell>
          <cell r="AL136">
            <v>201160831.38</v>
          </cell>
          <cell r="AM136">
            <v>685405894.20000005</v>
          </cell>
          <cell r="AN136">
            <v>24094303.449999999</v>
          </cell>
          <cell r="AO136">
            <v>44270567.030000001</v>
          </cell>
          <cell r="AP136">
            <v>27189436.050000001</v>
          </cell>
          <cell r="AR136">
            <v>11562864.890000001</v>
          </cell>
          <cell r="AS136">
            <v>-11929.03</v>
          </cell>
          <cell r="AT136">
            <v>20454.919999999998</v>
          </cell>
          <cell r="AU136">
            <v>0</v>
          </cell>
          <cell r="AW136">
            <v>791.25</v>
          </cell>
          <cell r="AX136">
            <v>7159571.4699999997</v>
          </cell>
          <cell r="AY136">
            <v>430988.96</v>
          </cell>
          <cell r="AZ136">
            <v>55</v>
          </cell>
          <cell r="BA136">
            <v>-8008705.8200000003</v>
          </cell>
          <cell r="BB136">
            <v>6744181</v>
          </cell>
          <cell r="BC136">
            <v>4424538.0999999996</v>
          </cell>
          <cell r="BG136">
            <v>0</v>
          </cell>
          <cell r="BI136">
            <v>-33491.75</v>
          </cell>
          <cell r="BJ136">
            <v>2981.57</v>
          </cell>
          <cell r="BK136">
            <v>-1030752.43</v>
          </cell>
          <cell r="BN136">
            <v>179705.74</v>
          </cell>
          <cell r="BQ136">
            <v>-6868.660000000149</v>
          </cell>
          <cell r="BR136">
            <v>180540.96</v>
          </cell>
          <cell r="BV136">
            <v>15268624.91</v>
          </cell>
          <cell r="BW136">
            <v>42343.21</v>
          </cell>
          <cell r="BZ136">
            <v>791.25</v>
          </cell>
          <cell r="CA136">
            <v>114373.91</v>
          </cell>
          <cell r="CB136">
            <v>36569.22</v>
          </cell>
          <cell r="CC136">
            <v>29597.83</v>
          </cell>
          <cell r="CF136">
            <v>114373.91</v>
          </cell>
          <cell r="CG136">
            <v>114373.91</v>
          </cell>
          <cell r="CH136">
            <v>36569.22</v>
          </cell>
          <cell r="CI136">
            <v>29597.83</v>
          </cell>
          <cell r="CJ136">
            <v>180540.96</v>
          </cell>
          <cell r="CK136">
            <v>0</v>
          </cell>
          <cell r="CL136">
            <v>180540.96</v>
          </cell>
        </row>
        <row r="137">
          <cell r="B137" t="str">
            <v>IDE24</v>
          </cell>
          <cell r="J137">
            <v>3384.56</v>
          </cell>
          <cell r="L137">
            <v>-56182092.259999998</v>
          </cell>
          <cell r="M137">
            <v>-1207962.56</v>
          </cell>
          <cell r="N137">
            <v>38595.99</v>
          </cell>
          <cell r="O137">
            <v>6774.27</v>
          </cell>
          <cell r="P137">
            <v>-87148474.859999999</v>
          </cell>
          <cell r="Q137">
            <v>-4337589.83</v>
          </cell>
          <cell r="R137">
            <v>210879240.41</v>
          </cell>
          <cell r="S137">
            <v>32897.839999999997</v>
          </cell>
          <cell r="U137">
            <v>223753055.37</v>
          </cell>
          <cell r="V137">
            <v>0</v>
          </cell>
          <cell r="W137">
            <v>2415924.9700000002</v>
          </cell>
          <cell r="X137">
            <v>1029312.01</v>
          </cell>
          <cell r="Y137">
            <v>82223752.769999996</v>
          </cell>
          <cell r="Z137">
            <v>19062909.760000002</v>
          </cell>
          <cell r="AC137">
            <v>11927712.68</v>
          </cell>
          <cell r="AD137">
            <v>275163511.31</v>
          </cell>
          <cell r="AE137">
            <v>77158491.810000002</v>
          </cell>
          <cell r="AF137">
            <v>2255536.86</v>
          </cell>
          <cell r="AG137">
            <v>48555137.289999999</v>
          </cell>
          <cell r="AH137">
            <v>0</v>
          </cell>
          <cell r="AI137">
            <v>45219587.119999997</v>
          </cell>
          <cell r="AJ137">
            <v>688378637.62</v>
          </cell>
          <cell r="AK137">
            <v>260609.94</v>
          </cell>
          <cell r="AL137">
            <v>493861766.44999999</v>
          </cell>
          <cell r="AM137">
            <v>1223086126.3599999</v>
          </cell>
          <cell r="AN137">
            <v>12547617.140000001</v>
          </cell>
          <cell r="AO137">
            <v>46710510.210000001</v>
          </cell>
          <cell r="AP137">
            <v>33843949.640000001</v>
          </cell>
          <cell r="AQ137">
            <v>0</v>
          </cell>
          <cell r="AS137">
            <v>4208675.87</v>
          </cell>
          <cell r="AT137">
            <v>0</v>
          </cell>
          <cell r="AU137">
            <v>0</v>
          </cell>
          <cell r="AV137">
            <v>-72996035.099999994</v>
          </cell>
          <cell r="AW137">
            <v>342692.58</v>
          </cell>
          <cell r="AX137">
            <v>8380995.0999999996</v>
          </cell>
          <cell r="AY137">
            <v>-6803204.5499999998</v>
          </cell>
          <cell r="AZ137">
            <v>-637879.47</v>
          </cell>
          <cell r="BA137">
            <v>6564.07</v>
          </cell>
          <cell r="BB137">
            <v>-924671.94</v>
          </cell>
          <cell r="BC137">
            <v>4297240.8899999997</v>
          </cell>
          <cell r="BD137">
            <v>1831597.06</v>
          </cell>
          <cell r="BG137">
            <v>0</v>
          </cell>
          <cell r="BH137">
            <v>69514.91</v>
          </cell>
          <cell r="BN137">
            <v>187066.49</v>
          </cell>
          <cell r="BQ137">
            <v>560328.06000000006</v>
          </cell>
          <cell r="BR137">
            <v>19062909.760000002</v>
          </cell>
          <cell r="BV137">
            <v>489209.98</v>
          </cell>
          <cell r="BW137">
            <v>20969176.399999999</v>
          </cell>
          <cell r="BZ137">
            <v>12270405.26</v>
          </cell>
          <cell r="CA137">
            <v>19062909.760000002</v>
          </cell>
          <cell r="CB137">
            <v>0</v>
          </cell>
          <cell r="CC137">
            <v>0</v>
          </cell>
          <cell r="CF137">
            <v>19062909.760000002</v>
          </cell>
          <cell r="CG137">
            <v>19062909.760000002</v>
          </cell>
          <cell r="CH137">
            <v>0</v>
          </cell>
          <cell r="CI137">
            <v>0</v>
          </cell>
          <cell r="CJ137">
            <v>19062909.760000002</v>
          </cell>
          <cell r="CK137">
            <v>0</v>
          </cell>
          <cell r="CL137">
            <v>19062909.760000002</v>
          </cell>
        </row>
        <row r="138">
          <cell r="B138" t="str">
            <v>IDE25</v>
          </cell>
          <cell r="C138">
            <v>0</v>
          </cell>
          <cell r="E138">
            <v>0</v>
          </cell>
          <cell r="F138">
            <v>717961</v>
          </cell>
          <cell r="G138">
            <v>10903.76</v>
          </cell>
          <cell r="L138">
            <v>-9770629.9299999997</v>
          </cell>
          <cell r="M138">
            <v>60700.98</v>
          </cell>
          <cell r="O138">
            <v>40000</v>
          </cell>
          <cell r="P138">
            <v>-87148474.859999999</v>
          </cell>
          <cell r="Q138">
            <v>-5745484.4000000004</v>
          </cell>
          <cell r="R138">
            <v>159486474.22</v>
          </cell>
          <cell r="S138">
            <v>-440000</v>
          </cell>
          <cell r="U138">
            <v>223753055.37</v>
          </cell>
          <cell r="V138">
            <v>80000</v>
          </cell>
          <cell r="Y138">
            <v>377699415.61000001</v>
          </cell>
          <cell r="Z138">
            <v>21683994.600000001</v>
          </cell>
          <cell r="AC138">
            <v>65000</v>
          </cell>
          <cell r="AD138">
            <v>-207135882.50999999</v>
          </cell>
          <cell r="AE138">
            <v>1890262.43</v>
          </cell>
          <cell r="AF138">
            <v>9573794.3499999996</v>
          </cell>
          <cell r="AG138">
            <v>20314066.760000002</v>
          </cell>
          <cell r="AH138">
            <v>214919361.84</v>
          </cell>
          <cell r="AI138">
            <v>41605261.149999999</v>
          </cell>
          <cell r="AJ138">
            <v>465383567.16000003</v>
          </cell>
          <cell r="AK138">
            <v>33476829.210000001</v>
          </cell>
          <cell r="AL138">
            <v>504173332.20999998</v>
          </cell>
          <cell r="AM138">
            <v>107611511.05</v>
          </cell>
          <cell r="AN138">
            <v>17030283.52</v>
          </cell>
          <cell r="AO138">
            <v>57162994.490000002</v>
          </cell>
          <cell r="AP138">
            <v>21469556.100000001</v>
          </cell>
          <cell r="AR138">
            <v>47820.19</v>
          </cell>
          <cell r="AS138">
            <v>822581.46</v>
          </cell>
          <cell r="AU138">
            <v>0</v>
          </cell>
          <cell r="AW138">
            <v>342692.58</v>
          </cell>
          <cell r="AX138">
            <v>8380995.0999999996</v>
          </cell>
          <cell r="AY138">
            <v>559634.96</v>
          </cell>
          <cell r="AZ138">
            <v>-1260292</v>
          </cell>
          <cell r="BA138">
            <v>-12257982.43</v>
          </cell>
          <cell r="BB138">
            <v>-1004043.33</v>
          </cell>
          <cell r="BF138">
            <v>-130623.29</v>
          </cell>
          <cell r="BG138">
            <v>11670.7</v>
          </cell>
          <cell r="BH138">
            <v>-1344842.24</v>
          </cell>
          <cell r="BI138">
            <v>-53507.83</v>
          </cell>
          <cell r="BK138">
            <v>-591612.12</v>
          </cell>
          <cell r="BN138">
            <v>21243994.600000001</v>
          </cell>
          <cell r="BP138">
            <v>0</v>
          </cell>
          <cell r="BQ138">
            <v>0</v>
          </cell>
          <cell r="BR138">
            <v>107611511.05</v>
          </cell>
          <cell r="BV138">
            <v>1695424.72</v>
          </cell>
          <cell r="BW138">
            <v>57162994.490000002</v>
          </cell>
          <cell r="BY138">
            <v>0</v>
          </cell>
          <cell r="BZ138">
            <v>902961</v>
          </cell>
          <cell r="CA138">
            <v>107611511.05</v>
          </cell>
          <cell r="CB138">
            <v>0</v>
          </cell>
          <cell r="CC138">
            <v>0</v>
          </cell>
          <cell r="CF138">
            <v>107611511.05</v>
          </cell>
          <cell r="CG138">
            <v>107611511.05</v>
          </cell>
          <cell r="CH138">
            <v>0</v>
          </cell>
          <cell r="CI138">
            <v>0</v>
          </cell>
          <cell r="CJ138">
            <v>107611511.05</v>
          </cell>
          <cell r="CK138">
            <v>0</v>
          </cell>
          <cell r="CL138">
            <v>107611511.05</v>
          </cell>
        </row>
        <row r="139">
          <cell r="B139" t="str">
            <v>IDE26</v>
          </cell>
          <cell r="C139">
            <v>-1512048.68</v>
          </cell>
          <cell r="E139">
            <v>-259624.78</v>
          </cell>
          <cell r="F139">
            <v>235.71</v>
          </cell>
          <cell r="J139">
            <v>85563.35</v>
          </cell>
          <cell r="M139">
            <v>1056979.99</v>
          </cell>
          <cell r="O139">
            <v>40000</v>
          </cell>
          <cell r="P139">
            <v>-20823791.629999999</v>
          </cell>
          <cell r="Q139">
            <v>-5930899.75</v>
          </cell>
          <cell r="R139">
            <v>33078247.510000002</v>
          </cell>
          <cell r="S139">
            <v>2923259.49</v>
          </cell>
          <cell r="U139">
            <v>41631702.780000001</v>
          </cell>
          <cell r="V139">
            <v>80000</v>
          </cell>
          <cell r="W139">
            <v>5337487.1500000004</v>
          </cell>
          <cell r="Y139">
            <v>49498815.170000002</v>
          </cell>
          <cell r="Z139">
            <v>15974019.32</v>
          </cell>
          <cell r="AC139">
            <v>62755364.200000003</v>
          </cell>
          <cell r="AD139">
            <v>-1305062.1599999999</v>
          </cell>
          <cell r="AE139">
            <v>2057104.44</v>
          </cell>
          <cell r="AF139">
            <v>7653320.5199999996</v>
          </cell>
          <cell r="AG139">
            <v>3320597.44</v>
          </cell>
          <cell r="AH139">
            <v>48572136.780000001</v>
          </cell>
          <cell r="AI139">
            <v>9670383.4600000009</v>
          </cell>
          <cell r="AJ139">
            <v>132806378.64</v>
          </cell>
          <cell r="AK139">
            <v>1993252.63</v>
          </cell>
          <cell r="AL139">
            <v>81438104.510000005</v>
          </cell>
          <cell r="AM139">
            <v>242847572.62</v>
          </cell>
          <cell r="AN139">
            <v>-1020311.22</v>
          </cell>
          <cell r="AO139">
            <v>1050620.82</v>
          </cell>
          <cell r="AP139">
            <v>46134344.020000003</v>
          </cell>
          <cell r="AQ139">
            <v>2986006.91</v>
          </cell>
          <cell r="AR139">
            <v>114219.8</v>
          </cell>
          <cell r="AT139">
            <v>0</v>
          </cell>
          <cell r="AU139">
            <v>0</v>
          </cell>
          <cell r="AW139">
            <v>30617568.629999999</v>
          </cell>
          <cell r="AX139">
            <v>1375529.72</v>
          </cell>
          <cell r="AY139">
            <v>0</v>
          </cell>
          <cell r="BA139">
            <v>371.66</v>
          </cell>
          <cell r="BB139">
            <v>13801163</v>
          </cell>
          <cell r="BC139">
            <v>13882.06</v>
          </cell>
          <cell r="BE139">
            <v>414303.24</v>
          </cell>
          <cell r="BG139">
            <v>12290.45</v>
          </cell>
          <cell r="BH139">
            <v>148612.62</v>
          </cell>
          <cell r="BN139">
            <v>81438104.510000005</v>
          </cell>
          <cell r="BP139">
            <v>0</v>
          </cell>
          <cell r="BQ139">
            <v>399961.79</v>
          </cell>
          <cell r="BR139">
            <v>20082596.370000001</v>
          </cell>
          <cell r="BV139">
            <v>499866.59</v>
          </cell>
          <cell r="BW139">
            <v>13352643.470000001</v>
          </cell>
          <cell r="BZ139">
            <v>62755364.200000003</v>
          </cell>
          <cell r="CA139">
            <v>15974019.32</v>
          </cell>
          <cell r="CB139">
            <v>2923259.49</v>
          </cell>
          <cell r="CC139">
            <v>1056979.99</v>
          </cell>
          <cell r="CF139">
            <v>15974019.32</v>
          </cell>
          <cell r="CG139">
            <v>15974019.32</v>
          </cell>
          <cell r="CH139">
            <v>2923259.49</v>
          </cell>
          <cell r="CI139">
            <v>1056979.99</v>
          </cell>
          <cell r="CJ139">
            <v>20082596.370000001</v>
          </cell>
          <cell r="CK139">
            <v>235.71</v>
          </cell>
          <cell r="CL139">
            <v>20082360.66</v>
          </cell>
        </row>
        <row r="140">
          <cell r="B140" t="str">
            <v>IDE27</v>
          </cell>
          <cell r="C140">
            <v>-7785310.8399999999</v>
          </cell>
          <cell r="G140">
            <v>1611.42</v>
          </cell>
          <cell r="L140">
            <v>7785311.8399999999</v>
          </cell>
          <cell r="M140">
            <v>447407.8</v>
          </cell>
          <cell r="N140">
            <v>709170.17</v>
          </cell>
          <cell r="O140">
            <v>2728697.99</v>
          </cell>
          <cell r="P140">
            <v>-38315880.280000001</v>
          </cell>
          <cell r="Q140">
            <v>-12063791.859999999</v>
          </cell>
          <cell r="R140">
            <v>79346018.010000005</v>
          </cell>
          <cell r="S140">
            <v>1592744.9</v>
          </cell>
          <cell r="U140">
            <v>62481975.920000002</v>
          </cell>
          <cell r="V140">
            <v>11621162.58</v>
          </cell>
          <cell r="W140">
            <v>5337487.1500000004</v>
          </cell>
          <cell r="X140">
            <v>2133166.41</v>
          </cell>
          <cell r="Y140">
            <v>140932148.77000001</v>
          </cell>
          <cell r="Z140">
            <v>9926322.6199999992</v>
          </cell>
          <cell r="AC140">
            <v>-14349860.550000001</v>
          </cell>
          <cell r="AD140">
            <v>-131953182.92</v>
          </cell>
          <cell r="AE140">
            <v>60747688.619999997</v>
          </cell>
          <cell r="AF140">
            <v>0</v>
          </cell>
          <cell r="AG140">
            <v>14635346.390000001</v>
          </cell>
          <cell r="AH140">
            <v>90652186.680000007</v>
          </cell>
          <cell r="AI140">
            <v>4208783.9400000004</v>
          </cell>
          <cell r="AJ140">
            <v>178858885.22</v>
          </cell>
          <cell r="AK140">
            <v>2278003.0099999998</v>
          </cell>
          <cell r="AL140">
            <v>136497610.65000001</v>
          </cell>
          <cell r="AM140">
            <v>501629250.22000003</v>
          </cell>
          <cell r="AN140">
            <v>46379309.689999998</v>
          </cell>
          <cell r="AO140">
            <v>9775385.7200000007</v>
          </cell>
          <cell r="AP140">
            <v>55295710.719999999</v>
          </cell>
          <cell r="AR140">
            <v>116155.2</v>
          </cell>
          <cell r="AS140">
            <v>64989.77</v>
          </cell>
          <cell r="AT140">
            <v>0</v>
          </cell>
          <cell r="AU140">
            <v>280</v>
          </cell>
          <cell r="AW140">
            <v>5872746.0599999996</v>
          </cell>
          <cell r="AX140">
            <v>781506.56000000006</v>
          </cell>
          <cell r="AY140">
            <v>0</v>
          </cell>
          <cell r="AZ140">
            <v>12369.16</v>
          </cell>
          <cell r="BB140">
            <v>12250187</v>
          </cell>
          <cell r="BC140">
            <v>16220594.15</v>
          </cell>
          <cell r="BD140">
            <v>-1513978.68</v>
          </cell>
          <cell r="BJ140">
            <v>5236.8100000000004</v>
          </cell>
          <cell r="BN140">
            <v>17326936.48</v>
          </cell>
          <cell r="BQ140">
            <v>1</v>
          </cell>
          <cell r="BR140">
            <v>25950644.979999997</v>
          </cell>
          <cell r="BV140">
            <v>1302668.95</v>
          </cell>
          <cell r="BW140">
            <v>25202634.100000001</v>
          </cell>
          <cell r="BY140">
            <v>0.01</v>
          </cell>
          <cell r="BZ140">
            <v>1.9999999552965164E-2</v>
          </cell>
          <cell r="CA140">
            <v>23910492.280000001</v>
          </cell>
          <cell r="CB140">
            <v>1592744.9</v>
          </cell>
          <cell r="CC140">
            <v>447407.8</v>
          </cell>
          <cell r="CF140">
            <v>23910492.280000001</v>
          </cell>
          <cell r="CG140">
            <v>23910492.280000001</v>
          </cell>
          <cell r="CH140">
            <v>1592744.9</v>
          </cell>
          <cell r="CI140">
            <v>447407.8</v>
          </cell>
          <cell r="CJ140">
            <v>25950644.979999997</v>
          </cell>
          <cell r="CK140">
            <v>0</v>
          </cell>
          <cell r="CL140">
            <v>25950644.979999997</v>
          </cell>
        </row>
        <row r="141">
          <cell r="B141" t="str">
            <v>IDE28</v>
          </cell>
          <cell r="C141">
            <v>-7450853.9100000001</v>
          </cell>
          <cell r="E141">
            <v>-1451169.98</v>
          </cell>
          <cell r="F141">
            <v>418760.25</v>
          </cell>
          <cell r="G141">
            <v>11995.86</v>
          </cell>
          <cell r="J141">
            <v>250647</v>
          </cell>
          <cell r="L141">
            <v>-32082654</v>
          </cell>
          <cell r="M141">
            <v>152187.29999999999</v>
          </cell>
          <cell r="N141">
            <v>396189.87</v>
          </cell>
          <cell r="O141">
            <v>1791.95</v>
          </cell>
          <cell r="P141">
            <v>-44268649.049999997</v>
          </cell>
          <cell r="Q141">
            <v>-181511381.50999999</v>
          </cell>
          <cell r="R141">
            <v>68587285.689999998</v>
          </cell>
          <cell r="S141">
            <v>466826.98</v>
          </cell>
          <cell r="U141">
            <v>134599107.56999999</v>
          </cell>
          <cell r="V141">
            <v>204718.45</v>
          </cell>
          <cell r="W141">
            <v>3985521.86</v>
          </cell>
          <cell r="X141">
            <v>-83816.84</v>
          </cell>
          <cell r="Y141">
            <v>177044708.03</v>
          </cell>
          <cell r="Z141">
            <v>2148342.13</v>
          </cell>
          <cell r="AC141">
            <v>3701838.04</v>
          </cell>
          <cell r="AD141">
            <v>-79378586.75</v>
          </cell>
          <cell r="AE141">
            <v>147760476.41</v>
          </cell>
          <cell r="AF141">
            <v>93268986.489999995</v>
          </cell>
          <cell r="AG141">
            <v>122545278.31</v>
          </cell>
          <cell r="AH141">
            <v>106774522.45999999</v>
          </cell>
          <cell r="AI141">
            <v>1060416.3600000001</v>
          </cell>
          <cell r="AJ141">
            <v>210259055.75999999</v>
          </cell>
          <cell r="AK141">
            <v>260609.94</v>
          </cell>
          <cell r="AL141">
            <v>177994267.25999999</v>
          </cell>
          <cell r="AM141">
            <v>12442807.35</v>
          </cell>
          <cell r="AN141">
            <v>8365386.4199999999</v>
          </cell>
          <cell r="AO141">
            <v>22379557.649999999</v>
          </cell>
          <cell r="AP141">
            <v>0</v>
          </cell>
          <cell r="AQ141">
            <v>0</v>
          </cell>
          <cell r="AR141">
            <v>51208.76</v>
          </cell>
          <cell r="AS141">
            <v>822581.46</v>
          </cell>
          <cell r="AT141">
            <v>1154828647.8</v>
          </cell>
          <cell r="AU141">
            <v>449855.21</v>
          </cell>
          <cell r="AW141">
            <v>40802043.079999998</v>
          </cell>
          <cell r="AX141">
            <v>0.02</v>
          </cell>
          <cell r="AY141">
            <v>4052</v>
          </cell>
          <cell r="AZ141">
            <v>2469433.7599999998</v>
          </cell>
          <cell r="BB141">
            <v>7196769</v>
          </cell>
          <cell r="BC141">
            <v>8542967.4600000009</v>
          </cell>
          <cell r="BF141">
            <v>-100267.08</v>
          </cell>
          <cell r="BH141">
            <v>4547941.18</v>
          </cell>
          <cell r="BJ141">
            <v>-650760.94999999995</v>
          </cell>
          <cell r="BN141">
            <v>18217992.760000002</v>
          </cell>
          <cell r="BQ141">
            <v>35</v>
          </cell>
          <cell r="BR141">
            <v>2767356.41</v>
          </cell>
          <cell r="BV141">
            <v>-0.11000000033527613</v>
          </cell>
          <cell r="BW141">
            <v>489209.98</v>
          </cell>
          <cell r="BZ141">
            <v>4158995.44</v>
          </cell>
          <cell r="CA141">
            <v>2148342.13</v>
          </cell>
          <cell r="CB141">
            <v>466826.98</v>
          </cell>
          <cell r="CC141">
            <v>152187.29999999999</v>
          </cell>
          <cell r="CF141">
            <v>2148342.13</v>
          </cell>
          <cell r="CG141">
            <v>2148342.13</v>
          </cell>
          <cell r="CH141">
            <v>466826.98</v>
          </cell>
          <cell r="CI141">
            <v>152187.29999999999</v>
          </cell>
          <cell r="CJ141">
            <v>2767356.41</v>
          </cell>
          <cell r="CK141">
            <v>0</v>
          </cell>
          <cell r="CL141">
            <v>2767356.41</v>
          </cell>
        </row>
        <row r="142">
          <cell r="B142" t="str">
            <v>IDE29</v>
          </cell>
          <cell r="C142">
            <v>0</v>
          </cell>
          <cell r="E142">
            <v>0</v>
          </cell>
          <cell r="F142">
            <v>440126.11</v>
          </cell>
          <cell r="G142">
            <v>25927.26</v>
          </cell>
          <cell r="J142">
            <v>250647</v>
          </cell>
          <cell r="L142">
            <v>0</v>
          </cell>
          <cell r="M142">
            <v>14179.36</v>
          </cell>
          <cell r="N142">
            <v>148716.5</v>
          </cell>
          <cell r="O142">
            <v>291237.46000000002</v>
          </cell>
          <cell r="P142">
            <v>-418558.07</v>
          </cell>
          <cell r="Q142">
            <v>-181511381.50999999</v>
          </cell>
          <cell r="R142">
            <v>3696869.4</v>
          </cell>
          <cell r="S142">
            <v>71742.679999999993</v>
          </cell>
          <cell r="U142">
            <v>8764062.9600000009</v>
          </cell>
          <cell r="V142">
            <v>204718.45</v>
          </cell>
          <cell r="W142">
            <v>143746545.12</v>
          </cell>
          <cell r="X142">
            <v>-83816.84</v>
          </cell>
          <cell r="Y142">
            <v>4891242.13</v>
          </cell>
          <cell r="Z142">
            <v>21958043.18</v>
          </cell>
          <cell r="AC142">
            <v>4145418.08</v>
          </cell>
          <cell r="AD142">
            <v>3360396.3</v>
          </cell>
          <cell r="AE142">
            <v>2571073.96</v>
          </cell>
          <cell r="AF142">
            <v>2901047.14</v>
          </cell>
          <cell r="AG142">
            <v>78164398.260000005</v>
          </cell>
          <cell r="AH142">
            <v>917700.14</v>
          </cell>
          <cell r="AI142">
            <v>181192032.40000001</v>
          </cell>
          <cell r="AJ142">
            <v>467773.75</v>
          </cell>
          <cell r="AK142">
            <v>270465039.94999999</v>
          </cell>
          <cell r="AL142">
            <v>2677098.0299999998</v>
          </cell>
          <cell r="AM142">
            <v>2077136.47</v>
          </cell>
          <cell r="AN142">
            <v>12655703.439999999</v>
          </cell>
          <cell r="AO142">
            <v>71582.17</v>
          </cell>
          <cell r="AP142">
            <v>603656.32999999996</v>
          </cell>
          <cell r="AQ142">
            <v>5656215.5099999998</v>
          </cell>
          <cell r="AR142">
            <v>51967.57</v>
          </cell>
          <cell r="AS142">
            <v>822581.46</v>
          </cell>
          <cell r="AT142">
            <v>0</v>
          </cell>
          <cell r="AU142">
            <v>0</v>
          </cell>
          <cell r="AW142">
            <v>57499.86</v>
          </cell>
          <cell r="AX142">
            <v>-338637.65</v>
          </cell>
          <cell r="AY142">
            <v>949669.56</v>
          </cell>
          <cell r="BA142">
            <v>-4574394.9400000004</v>
          </cell>
          <cell r="BB142">
            <v>-91172.3</v>
          </cell>
          <cell r="BD142">
            <v>-2832066.88</v>
          </cell>
          <cell r="BE142">
            <v>478852.82</v>
          </cell>
          <cell r="BF142">
            <v>-154930.25</v>
          </cell>
          <cell r="BG142">
            <v>745495.92</v>
          </cell>
          <cell r="BH142">
            <v>4829870.07</v>
          </cell>
          <cell r="BI142">
            <v>-102904.47</v>
          </cell>
          <cell r="BJ142">
            <v>0</v>
          </cell>
          <cell r="BK142">
            <v>-874765.66</v>
          </cell>
          <cell r="BN142">
            <v>4493094.6399999997</v>
          </cell>
          <cell r="BQ142">
            <v>33260977.350000001</v>
          </cell>
          <cell r="BR142">
            <v>20729791.66</v>
          </cell>
          <cell r="BU142">
            <v>796.13</v>
          </cell>
          <cell r="BV142">
            <v>3145495.92</v>
          </cell>
          <cell r="BW142">
            <v>6613722.2000000002</v>
          </cell>
          <cell r="BY142">
            <v>0.01</v>
          </cell>
          <cell r="BZ142">
            <v>4436655.54</v>
          </cell>
          <cell r="CA142">
            <v>23101055.43</v>
          </cell>
          <cell r="CB142">
            <v>71742.679999999993</v>
          </cell>
          <cell r="CC142">
            <v>14179.36</v>
          </cell>
          <cell r="CF142">
            <v>23101055.43</v>
          </cell>
          <cell r="CG142">
            <v>22497399.100000001</v>
          </cell>
          <cell r="CH142">
            <v>71742.679999999993</v>
          </cell>
          <cell r="CI142">
            <v>14179.36</v>
          </cell>
          <cell r="CJ142">
            <v>20126135.330000002</v>
          </cell>
          <cell r="CK142">
            <v>440126.11</v>
          </cell>
          <cell r="CL142">
            <v>20289665.550000001</v>
          </cell>
        </row>
        <row r="143">
          <cell r="B143" t="str">
            <v>IDE30</v>
          </cell>
          <cell r="C143">
            <v>-8417.9</v>
          </cell>
          <cell r="E143">
            <v>810.68</v>
          </cell>
          <cell r="F143">
            <v>142099.34</v>
          </cell>
          <cell r="G143">
            <v>191941.99</v>
          </cell>
          <cell r="H143">
            <v>20487.14</v>
          </cell>
          <cell r="J143">
            <v>193435</v>
          </cell>
          <cell r="L143">
            <v>-6471676.2400000002</v>
          </cell>
          <cell r="M143">
            <v>0</v>
          </cell>
          <cell r="N143">
            <v>164454.53</v>
          </cell>
          <cell r="O143">
            <v>291237.46000000002</v>
          </cell>
          <cell r="P143">
            <v>-73370895.709999993</v>
          </cell>
          <cell r="Q143">
            <v>0</v>
          </cell>
          <cell r="R143">
            <v>25918690.82</v>
          </cell>
          <cell r="S143">
            <v>164799.57999999999</v>
          </cell>
          <cell r="T143">
            <v>-2493.27</v>
          </cell>
          <cell r="U143">
            <v>242977663.03999999</v>
          </cell>
          <cell r="V143">
            <v>0</v>
          </cell>
          <cell r="W143">
            <v>0</v>
          </cell>
          <cell r="Y143">
            <v>99521107.650000006</v>
          </cell>
          <cell r="Z143">
            <v>2982131.44</v>
          </cell>
          <cell r="AA143">
            <v>-2589663.38</v>
          </cell>
          <cell r="AB143">
            <v>5306.93</v>
          </cell>
          <cell r="AC143">
            <v>4145418.08</v>
          </cell>
          <cell r="AD143">
            <v>-47536.5</v>
          </cell>
          <cell r="AE143">
            <v>204332793.16</v>
          </cell>
          <cell r="AF143">
            <v>2145.21</v>
          </cell>
          <cell r="AG143">
            <v>10952261.449999999</v>
          </cell>
          <cell r="AH143">
            <v>168896219.77000001</v>
          </cell>
          <cell r="AI143">
            <v>41102937.780000001</v>
          </cell>
          <cell r="AJ143">
            <v>278076.26</v>
          </cell>
          <cell r="AK143">
            <v>722572372.94000006</v>
          </cell>
          <cell r="AL143">
            <v>134840476.31</v>
          </cell>
          <cell r="AM143">
            <v>101985.5</v>
          </cell>
          <cell r="AN143">
            <v>24294585.079999998</v>
          </cell>
          <cell r="AO143">
            <v>23463054.850000001</v>
          </cell>
          <cell r="AP143">
            <v>3238050</v>
          </cell>
          <cell r="AQ143">
            <v>0</v>
          </cell>
          <cell r="AR143">
            <v>13579.94</v>
          </cell>
          <cell r="AS143">
            <v>-252269.97</v>
          </cell>
          <cell r="AT143">
            <v>-8252249.6600000001</v>
          </cell>
          <cell r="AU143">
            <v>0</v>
          </cell>
          <cell r="AW143">
            <v>8216175.7300000004</v>
          </cell>
          <cell r="AX143">
            <v>15266604.380000001</v>
          </cell>
          <cell r="AY143">
            <v>-408397.24</v>
          </cell>
          <cell r="BA143">
            <v>706802.21</v>
          </cell>
          <cell r="BB143">
            <v>291384511</v>
          </cell>
          <cell r="BC143">
            <v>11097630.48</v>
          </cell>
          <cell r="BE143">
            <v>546996.05000000005</v>
          </cell>
          <cell r="BH143">
            <v>248723.44</v>
          </cell>
          <cell r="BN143">
            <v>2629871.5099999998</v>
          </cell>
          <cell r="BQ143">
            <v>24937072.510000005</v>
          </cell>
          <cell r="BR143">
            <v>900237.21</v>
          </cell>
          <cell r="BV143">
            <v>0</v>
          </cell>
          <cell r="BW143">
            <v>665180.27</v>
          </cell>
          <cell r="BZ143">
            <v>142099.34</v>
          </cell>
          <cell r="CA143">
            <v>0</v>
          </cell>
          <cell r="CB143">
            <v>0</v>
          </cell>
          <cell r="CC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193435</v>
          </cell>
          <cell r="CL143">
            <v>706802.21</v>
          </cell>
        </row>
        <row r="144">
          <cell r="B144" t="str">
            <v>IDE31</v>
          </cell>
          <cell r="C144">
            <v>-31949837.670000002</v>
          </cell>
          <cell r="E144">
            <v>-1834256.72</v>
          </cell>
          <cell r="F144">
            <v>142099.34</v>
          </cell>
          <cell r="G144">
            <v>-842575.88</v>
          </cell>
          <cell r="I144">
            <v>67737.320000000007</v>
          </cell>
          <cell r="J144">
            <v>34714</v>
          </cell>
          <cell r="K144">
            <v>175986</v>
          </cell>
          <cell r="L144">
            <v>31949838.670000002</v>
          </cell>
          <cell r="M144">
            <v>422187.34</v>
          </cell>
          <cell r="O144">
            <v>38696.660000000003</v>
          </cell>
          <cell r="P144">
            <v>-113923064.62</v>
          </cell>
          <cell r="Q144">
            <v>-112841912.14</v>
          </cell>
          <cell r="R144">
            <v>69243888.030000001</v>
          </cell>
          <cell r="S144">
            <v>1336333.6200000001</v>
          </cell>
          <cell r="U144">
            <v>116263470.56</v>
          </cell>
          <cell r="V144">
            <v>0</v>
          </cell>
          <cell r="Y144">
            <v>172166866.61000001</v>
          </cell>
          <cell r="Z144">
            <v>4865478.93</v>
          </cell>
          <cell r="AC144">
            <v>90512.37</v>
          </cell>
          <cell r="AD144">
            <v>13664986</v>
          </cell>
          <cell r="AE144">
            <v>149205266.93000001</v>
          </cell>
          <cell r="AF144">
            <v>845450843.63999999</v>
          </cell>
          <cell r="AG144">
            <v>52837078.700000003</v>
          </cell>
          <cell r="AH144">
            <v>124208</v>
          </cell>
          <cell r="AI144">
            <v>49374424.350000001</v>
          </cell>
          <cell r="AJ144">
            <v>98930352.840000004</v>
          </cell>
          <cell r="AK144">
            <v>517570895.38999999</v>
          </cell>
          <cell r="AL144">
            <v>185180648.44</v>
          </cell>
          <cell r="AM144">
            <v>568632336.17999995</v>
          </cell>
          <cell r="AN144">
            <v>29718266.300000001</v>
          </cell>
          <cell r="AO144">
            <v>62408.23</v>
          </cell>
          <cell r="AP144">
            <v>2362426.83</v>
          </cell>
          <cell r="AQ144">
            <v>0</v>
          </cell>
          <cell r="AR144">
            <v>169357.04</v>
          </cell>
          <cell r="AS144">
            <v>100719.65</v>
          </cell>
          <cell r="AU144">
            <v>0</v>
          </cell>
          <cell r="AW144">
            <v>71135287.829999998</v>
          </cell>
          <cell r="AX144">
            <v>0</v>
          </cell>
          <cell r="AY144">
            <v>-7537839.4500000002</v>
          </cell>
          <cell r="BA144">
            <v>-6127147.0999999996</v>
          </cell>
          <cell r="BB144">
            <v>-3239909.68</v>
          </cell>
          <cell r="BD144">
            <v>-2520678.3199999998</v>
          </cell>
          <cell r="BJ144">
            <v>290</v>
          </cell>
          <cell r="BN144">
            <v>243723.32</v>
          </cell>
          <cell r="BQ144">
            <v>-898862.87</v>
          </cell>
          <cell r="BR144">
            <v>6686408.1200000001</v>
          </cell>
          <cell r="BV144">
            <v>1</v>
          </cell>
          <cell r="BW144">
            <v>1365371.52</v>
          </cell>
          <cell r="BZ144">
            <v>129499.03</v>
          </cell>
          <cell r="CA144">
            <v>4927887.16</v>
          </cell>
          <cell r="CB144">
            <v>1336333.6200000001</v>
          </cell>
          <cell r="CC144">
            <v>422187.34</v>
          </cell>
          <cell r="CF144">
            <v>4927887.16</v>
          </cell>
          <cell r="CG144">
            <v>4927887.16</v>
          </cell>
          <cell r="CH144">
            <v>1336333.6200000001</v>
          </cell>
          <cell r="CI144">
            <v>422187.34</v>
          </cell>
          <cell r="CJ144">
            <v>6686408.1200000001</v>
          </cell>
          <cell r="CK144">
            <v>0</v>
          </cell>
          <cell r="CL144">
            <v>6686408.1200000001</v>
          </cell>
        </row>
        <row r="145">
          <cell r="B145" t="str">
            <v>IDE32</v>
          </cell>
          <cell r="C145">
            <v>249777.27</v>
          </cell>
          <cell r="E145">
            <v>-1520.68</v>
          </cell>
          <cell r="J145">
            <v>-647332618.61000001</v>
          </cell>
          <cell r="K145">
            <v>4142247</v>
          </cell>
          <cell r="L145">
            <v>-187986469</v>
          </cell>
          <cell r="M145">
            <v>0</v>
          </cell>
          <cell r="N145">
            <v>306116.5</v>
          </cell>
          <cell r="O145">
            <v>38696.660000000003</v>
          </cell>
          <cell r="P145">
            <v>-21851883.390000001</v>
          </cell>
          <cell r="Q145">
            <v>-25197682.379999999</v>
          </cell>
          <cell r="R145">
            <v>2988318.13</v>
          </cell>
          <cell r="S145">
            <v>0</v>
          </cell>
          <cell r="U145">
            <v>34290028.009999998</v>
          </cell>
          <cell r="V145">
            <v>0</v>
          </cell>
          <cell r="W145">
            <v>0</v>
          </cell>
          <cell r="X145">
            <v>7293099.9500000002</v>
          </cell>
          <cell r="Y145">
            <v>3630846.91</v>
          </cell>
          <cell r="Z145">
            <v>0</v>
          </cell>
          <cell r="AA145">
            <v>48000</v>
          </cell>
          <cell r="AC145">
            <v>61414530.710000001</v>
          </cell>
          <cell r="AD145">
            <v>0</v>
          </cell>
          <cell r="AE145">
            <v>117062384.01000001</v>
          </cell>
          <cell r="AF145">
            <v>121798064.62</v>
          </cell>
          <cell r="AG145">
            <v>35969269.369999997</v>
          </cell>
          <cell r="AH145">
            <v>510712.97</v>
          </cell>
          <cell r="AI145">
            <v>50395364.619999997</v>
          </cell>
          <cell r="AJ145">
            <v>118424473.11</v>
          </cell>
          <cell r="AK145">
            <v>136047458.59</v>
          </cell>
          <cell r="AL145">
            <v>-775.42</v>
          </cell>
          <cell r="AM145">
            <v>5290157.1900000004</v>
          </cell>
          <cell r="AN145">
            <v>24094303.449999999</v>
          </cell>
          <cell r="AO145">
            <v>44270567.030000001</v>
          </cell>
          <cell r="AP145">
            <v>3681234.6</v>
          </cell>
          <cell r="AQ145">
            <v>18025118.620000001</v>
          </cell>
          <cell r="AR145">
            <v>-616182.18999999994</v>
          </cell>
          <cell r="AS145">
            <v>-18604239.670000002</v>
          </cell>
          <cell r="AT145">
            <v>0</v>
          </cell>
          <cell r="AU145">
            <v>0</v>
          </cell>
          <cell r="AV145">
            <v>-10848316.34</v>
          </cell>
          <cell r="AW145">
            <v>36434642.979999997</v>
          </cell>
          <cell r="AX145">
            <v>-83440322.260000005</v>
          </cell>
          <cell r="AY145">
            <v>1199008724.6900001</v>
          </cell>
          <cell r="AZ145">
            <v>653032.93000000005</v>
          </cell>
          <cell r="BA145">
            <v>2346.75</v>
          </cell>
          <cell r="BB145">
            <v>29443824</v>
          </cell>
          <cell r="BC145">
            <v>510214</v>
          </cell>
          <cell r="BD145">
            <v>192825.31</v>
          </cell>
          <cell r="BE145">
            <v>7664649.4299999997</v>
          </cell>
          <cell r="BH145">
            <v>254740.8</v>
          </cell>
          <cell r="BJ145">
            <v>290</v>
          </cell>
          <cell r="BN145">
            <v>8799968.4000000004</v>
          </cell>
          <cell r="BQ145">
            <v>882412.82</v>
          </cell>
          <cell r="BR145">
            <v>0</v>
          </cell>
          <cell r="BV145">
            <v>357745530.29000008</v>
          </cell>
          <cell r="BW145">
            <v>0.16000000014901161</v>
          </cell>
          <cell r="BZ145">
            <v>61414530.710000001</v>
          </cell>
          <cell r="CA145">
            <v>0</v>
          </cell>
          <cell r="CB145">
            <v>0</v>
          </cell>
          <cell r="CC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</row>
        <row r="146">
          <cell r="B146" t="str">
            <v>IDE33</v>
          </cell>
          <cell r="C146">
            <v>-11968284.130000001</v>
          </cell>
          <cell r="E146">
            <v>-3290351.47</v>
          </cell>
          <cell r="F146">
            <v>771229.3</v>
          </cell>
          <cell r="J146">
            <v>11321</v>
          </cell>
          <cell r="K146">
            <v>6687810</v>
          </cell>
          <cell r="L146">
            <v>-27425610.98</v>
          </cell>
          <cell r="M146">
            <v>704697.67</v>
          </cell>
          <cell r="N146">
            <v>-3646550.06</v>
          </cell>
          <cell r="O146">
            <v>2523481.5699999998</v>
          </cell>
          <cell r="P146">
            <v>-36482983.640000001</v>
          </cell>
          <cell r="Q146">
            <v>-46174848.009999998</v>
          </cell>
          <cell r="R146">
            <v>10239850.300000001</v>
          </cell>
          <cell r="S146">
            <v>1443836.88</v>
          </cell>
          <cell r="U146">
            <v>41166589.630000003</v>
          </cell>
          <cell r="V146">
            <v>72965921.269999996</v>
          </cell>
          <cell r="W146">
            <v>0</v>
          </cell>
          <cell r="X146">
            <v>7293099.9500000002</v>
          </cell>
          <cell r="Y146">
            <v>72170607.25</v>
          </cell>
          <cell r="Z146">
            <v>13110101.050000001</v>
          </cell>
          <cell r="AC146">
            <v>61414530.710000001</v>
          </cell>
          <cell r="AD146">
            <v>137773.04999999999</v>
          </cell>
          <cell r="AE146">
            <v>77158491.810000002</v>
          </cell>
          <cell r="AF146">
            <v>-2324882.0099999998</v>
          </cell>
          <cell r="AG146">
            <v>-47373.35</v>
          </cell>
          <cell r="AH146">
            <v>60753230.090000004</v>
          </cell>
          <cell r="AI146">
            <v>38846505.329999998</v>
          </cell>
          <cell r="AJ146">
            <v>349648.87</v>
          </cell>
          <cell r="AK146">
            <v>229747810.09999999</v>
          </cell>
          <cell r="AL146">
            <v>20100.8</v>
          </cell>
          <cell r="AM146">
            <v>131238575.45999999</v>
          </cell>
          <cell r="AN146">
            <v>527696719.14999998</v>
          </cell>
          <cell r="AO146">
            <v>90391583.849999994</v>
          </cell>
          <cell r="AP146">
            <v>5280430.54</v>
          </cell>
          <cell r="AQ146">
            <v>0</v>
          </cell>
          <cell r="AR146">
            <v>7354638.9500000002</v>
          </cell>
          <cell r="AT146">
            <v>0</v>
          </cell>
          <cell r="AU146">
            <v>0</v>
          </cell>
          <cell r="AW146">
            <v>13892975.779999999</v>
          </cell>
          <cell r="AX146">
            <v>-101872806.68000001</v>
          </cell>
          <cell r="AZ146">
            <v>-1278677.94</v>
          </cell>
          <cell r="BB146">
            <v>16077196</v>
          </cell>
          <cell r="BC146">
            <v>-4642483.42</v>
          </cell>
          <cell r="BD146">
            <v>13654983.77</v>
          </cell>
          <cell r="BE146">
            <v>-3918866.4</v>
          </cell>
          <cell r="BG146">
            <v>776595.79</v>
          </cell>
          <cell r="BN146">
            <v>0</v>
          </cell>
          <cell r="BQ146">
            <v>-4565037.45</v>
          </cell>
          <cell r="BR146">
            <v>0</v>
          </cell>
          <cell r="BV146">
            <v>-26974768.210000005</v>
          </cell>
          <cell r="BW146">
            <v>0.04</v>
          </cell>
          <cell r="BY146">
            <v>0.01</v>
          </cell>
          <cell r="BZ146">
            <v>90391583.849999994</v>
          </cell>
          <cell r="CA146">
            <v>13110101.050000001</v>
          </cell>
          <cell r="CB146">
            <v>1443836.88</v>
          </cell>
          <cell r="CC146">
            <v>704697.67</v>
          </cell>
          <cell r="CF146">
            <v>13110101.050000001</v>
          </cell>
          <cell r="CG146">
            <v>13110101.050000001</v>
          </cell>
          <cell r="CH146">
            <v>1443836.88</v>
          </cell>
          <cell r="CI146">
            <v>704697.67</v>
          </cell>
          <cell r="CJ146">
            <v>0</v>
          </cell>
          <cell r="CK146">
            <v>-15258635.600000001</v>
          </cell>
          <cell r="CL146">
            <v>15258635.600000001</v>
          </cell>
        </row>
        <row r="147">
          <cell r="B147" t="str">
            <v>IDE36</v>
          </cell>
          <cell r="C147">
            <v>-12804913.41</v>
          </cell>
          <cell r="E147">
            <v>684.1</v>
          </cell>
          <cell r="F147">
            <v>-2701982.21</v>
          </cell>
          <cell r="G147">
            <v>-27820</v>
          </cell>
          <cell r="J147">
            <v>323432.44</v>
          </cell>
          <cell r="L147">
            <v>161440990</v>
          </cell>
          <cell r="M147">
            <v>0</v>
          </cell>
          <cell r="N147">
            <v>457549.27</v>
          </cell>
          <cell r="O147">
            <v>1329437.7</v>
          </cell>
          <cell r="P147">
            <v>-69513514.480000004</v>
          </cell>
          <cell r="Q147">
            <v>-65111927.200000003</v>
          </cell>
          <cell r="S147">
            <v>1603549.69</v>
          </cell>
          <cell r="U147">
            <v>2434567.79</v>
          </cell>
          <cell r="V147">
            <v>2212030.5099999998</v>
          </cell>
          <cell r="Z147">
            <v>13445796.66</v>
          </cell>
          <cell r="AC147">
            <v>17933065.260000002</v>
          </cell>
          <cell r="AD147">
            <v>-141893871.12</v>
          </cell>
          <cell r="AF147">
            <v>1873.35</v>
          </cell>
          <cell r="AG147">
            <v>0</v>
          </cell>
          <cell r="AH147">
            <v>2945464.3199999998</v>
          </cell>
          <cell r="AI147">
            <v>130223853.72</v>
          </cell>
          <cell r="AJ147">
            <v>33070705.440000001</v>
          </cell>
          <cell r="AK147">
            <v>242286556.56999999</v>
          </cell>
          <cell r="AL147">
            <v>0</v>
          </cell>
          <cell r="AM147">
            <v>231203059.21000001</v>
          </cell>
          <cell r="AN147">
            <v>505968835.16000003</v>
          </cell>
          <cell r="AO147">
            <v>-2894386.02</v>
          </cell>
          <cell r="AP147">
            <v>12382794.689999999</v>
          </cell>
          <cell r="AQ147">
            <v>36349143</v>
          </cell>
          <cell r="AR147">
            <v>45898829.890000001</v>
          </cell>
          <cell r="AS147">
            <v>-252269.97</v>
          </cell>
          <cell r="AT147">
            <v>10.15</v>
          </cell>
          <cell r="AU147">
            <v>0</v>
          </cell>
          <cell r="AV147">
            <v>-10800316.93</v>
          </cell>
          <cell r="AW147">
            <v>155432.82999999999</v>
          </cell>
          <cell r="AY147">
            <v>32436676.93</v>
          </cell>
          <cell r="BA147">
            <v>-11532.06</v>
          </cell>
          <cell r="BB147">
            <v>21088847.5</v>
          </cell>
          <cell r="BH147">
            <v>2269886.2200000002</v>
          </cell>
          <cell r="BJ147">
            <v>18274.349999999999</v>
          </cell>
          <cell r="BN147">
            <v>-1.862645149230957E-9</v>
          </cell>
          <cell r="BQ147">
            <v>-28520</v>
          </cell>
          <cell r="BR147">
            <v>-2894386.02</v>
          </cell>
          <cell r="BV147">
            <v>220587677.39999998</v>
          </cell>
          <cell r="BW147">
            <v>-616182.18999999994</v>
          </cell>
          <cell r="BZ147">
            <v>21648240.650000002</v>
          </cell>
          <cell r="CA147">
            <v>-2894386.02</v>
          </cell>
          <cell r="CB147">
            <v>0</v>
          </cell>
          <cell r="CC147">
            <v>0</v>
          </cell>
          <cell r="CF147">
            <v>-2894386.02</v>
          </cell>
          <cell r="CG147">
            <v>-2894386.02</v>
          </cell>
          <cell r="CH147">
            <v>0</v>
          </cell>
          <cell r="CI147">
            <v>0</v>
          </cell>
          <cell r="CJ147">
            <v>-2894386.02</v>
          </cell>
          <cell r="CK147">
            <v>0</v>
          </cell>
          <cell r="CL147">
            <v>-2894386.02</v>
          </cell>
        </row>
        <row r="148">
          <cell r="B148" t="str">
            <v>IDE37</v>
          </cell>
          <cell r="C148">
            <v>-36393028.890000001</v>
          </cell>
          <cell r="F148">
            <v>5835.71</v>
          </cell>
          <cell r="G148">
            <v>-1010131.96</v>
          </cell>
          <cell r="J148">
            <v>34714</v>
          </cell>
          <cell r="K148">
            <v>-35015963</v>
          </cell>
          <cell r="L148">
            <v>36393029.890000001</v>
          </cell>
          <cell r="M148">
            <v>0</v>
          </cell>
          <cell r="N148">
            <v>317950.73</v>
          </cell>
          <cell r="O148">
            <v>620030.82999999996</v>
          </cell>
          <cell r="P148">
            <v>-4197076.67</v>
          </cell>
          <cell r="Q148">
            <v>-611853.61</v>
          </cell>
          <cell r="R148">
            <v>0</v>
          </cell>
          <cell r="S148">
            <v>3872450.22</v>
          </cell>
          <cell r="U148">
            <v>2987981.48</v>
          </cell>
          <cell r="V148">
            <v>1622351.37</v>
          </cell>
          <cell r="W148">
            <v>-6527.81</v>
          </cell>
          <cell r="Z148">
            <v>8910000</v>
          </cell>
          <cell r="AC148">
            <v>0</v>
          </cell>
          <cell r="AD148">
            <v>-54642575.759999998</v>
          </cell>
          <cell r="AE148">
            <v>2057104.44</v>
          </cell>
          <cell r="AF148">
            <v>151690885.19</v>
          </cell>
          <cell r="AG148">
            <v>184436657.44</v>
          </cell>
          <cell r="AH148">
            <v>42846773.880000003</v>
          </cell>
          <cell r="AI148">
            <v>1223707.19</v>
          </cell>
          <cell r="AJ148">
            <v>119804.17</v>
          </cell>
          <cell r="AK148">
            <v>3430184.09</v>
          </cell>
          <cell r="AM148">
            <v>-2361348.4300000002</v>
          </cell>
          <cell r="AN148">
            <v>19749192.699999999</v>
          </cell>
          <cell r="AO148">
            <v>1050620.82</v>
          </cell>
          <cell r="AP148">
            <v>12382794.689999999</v>
          </cell>
          <cell r="AQ148">
            <v>0</v>
          </cell>
          <cell r="AR148">
            <v>27820595.120000001</v>
          </cell>
          <cell r="AU148">
            <v>0</v>
          </cell>
          <cell r="AW148">
            <v>155432.82999999999</v>
          </cell>
          <cell r="AY148">
            <v>-109617381.8</v>
          </cell>
          <cell r="AZ148">
            <v>-2255509.73</v>
          </cell>
          <cell r="BB148">
            <v>433500724.5</v>
          </cell>
          <cell r="BC148">
            <v>-3807647.68</v>
          </cell>
          <cell r="BE148">
            <v>-5090418.9800000004</v>
          </cell>
          <cell r="BG148">
            <v>200918.05</v>
          </cell>
          <cell r="BJ148">
            <v>18274.349999999999</v>
          </cell>
          <cell r="BN148">
            <v>-2361348.4300000002</v>
          </cell>
          <cell r="BQ148">
            <v>-1765175.97</v>
          </cell>
          <cell r="BR148">
            <v>5102352.32</v>
          </cell>
          <cell r="BV148">
            <v>-1366650.65</v>
          </cell>
          <cell r="BW148">
            <v>3845918.05</v>
          </cell>
          <cell r="BZ148">
            <v>33493161.41</v>
          </cell>
          <cell r="CA148">
            <v>8910000</v>
          </cell>
          <cell r="CB148">
            <v>0</v>
          </cell>
          <cell r="CC148">
            <v>0</v>
          </cell>
          <cell r="CF148">
            <v>8910000</v>
          </cell>
          <cell r="CG148">
            <v>8910000</v>
          </cell>
          <cell r="CH148">
            <v>0</v>
          </cell>
          <cell r="CI148">
            <v>0</v>
          </cell>
          <cell r="CJ148">
            <v>5102352.32</v>
          </cell>
          <cell r="CK148">
            <v>0</v>
          </cell>
          <cell r="CL148">
            <v>5102352.32</v>
          </cell>
        </row>
        <row r="149">
          <cell r="B149" t="str">
            <v>IDE38</v>
          </cell>
          <cell r="C149">
            <v>454924.91</v>
          </cell>
          <cell r="E149">
            <v>-1520.68</v>
          </cell>
          <cell r="F149">
            <v>103837.23</v>
          </cell>
          <cell r="J149">
            <v>53259411.270000003</v>
          </cell>
          <cell r="L149">
            <v>-885762247.88</v>
          </cell>
          <cell r="M149">
            <v>276964.46000000002</v>
          </cell>
          <cell r="N149">
            <v>17500</v>
          </cell>
          <cell r="O149">
            <v>6774.27</v>
          </cell>
          <cell r="P149">
            <v>-114820617.53</v>
          </cell>
          <cell r="Q149">
            <v>-121473903.33</v>
          </cell>
          <cell r="R149">
            <v>0</v>
          </cell>
          <cell r="S149">
            <v>1484882.03</v>
          </cell>
          <cell r="U149">
            <v>-480</v>
          </cell>
          <cell r="V149">
            <v>16019.25</v>
          </cell>
          <cell r="W149">
            <v>0</v>
          </cell>
          <cell r="Z149">
            <v>-1761846.49</v>
          </cell>
          <cell r="AC149">
            <v>466416.46</v>
          </cell>
          <cell r="AD149">
            <v>0</v>
          </cell>
          <cell r="AE149">
            <v>60747688.619999997</v>
          </cell>
          <cell r="AF149">
            <v>0</v>
          </cell>
          <cell r="AG149">
            <v>0</v>
          </cell>
          <cell r="AH149">
            <v>0</v>
          </cell>
          <cell r="AI149">
            <v>242947806.19</v>
          </cell>
          <cell r="AJ149">
            <v>0</v>
          </cell>
          <cell r="AK149">
            <v>3430184.09</v>
          </cell>
          <cell r="AM149">
            <v>171681205.72999999</v>
          </cell>
          <cell r="AN149">
            <v>431173037.92000002</v>
          </cell>
          <cell r="AO149">
            <v>0</v>
          </cell>
          <cell r="AP149">
            <v>17008224.760000002</v>
          </cell>
          <cell r="AQ149">
            <v>30915491.75</v>
          </cell>
          <cell r="AR149">
            <v>27820595.120000001</v>
          </cell>
          <cell r="AS149">
            <v>-21100281.66</v>
          </cell>
          <cell r="AT149">
            <v>25.09</v>
          </cell>
          <cell r="AU149">
            <v>-3950243.94</v>
          </cell>
          <cell r="AV149">
            <v>-11357151.560000001</v>
          </cell>
          <cell r="AW149">
            <v>110986423.09</v>
          </cell>
          <cell r="AY149">
            <v>1201835157.74</v>
          </cell>
          <cell r="AZ149">
            <v>-93836.98</v>
          </cell>
          <cell r="BA149">
            <v>3173051.59</v>
          </cell>
          <cell r="BB149">
            <v>433500724.5</v>
          </cell>
          <cell r="BC149">
            <v>510214</v>
          </cell>
          <cell r="BD149">
            <v>192825.31</v>
          </cell>
          <cell r="BE149">
            <v>8029584.7199999997</v>
          </cell>
          <cell r="BJ149">
            <v>175.44</v>
          </cell>
          <cell r="BK149">
            <v>175.44</v>
          </cell>
          <cell r="BN149">
            <v>8816163.0199999996</v>
          </cell>
          <cell r="BQ149">
            <v>-246371.03</v>
          </cell>
          <cell r="BR149">
            <v>0</v>
          </cell>
          <cell r="BV149">
            <v>452628.81</v>
          </cell>
          <cell r="BW149">
            <v>-1.1641532182693481E-10</v>
          </cell>
          <cell r="BZ149">
            <v>489209.98</v>
          </cell>
          <cell r="CA149">
            <v>-1761846.49</v>
          </cell>
          <cell r="CB149">
            <v>1484882.03</v>
          </cell>
          <cell r="CC149">
            <v>276964.46000000002</v>
          </cell>
          <cell r="CF149">
            <v>-1761846.49</v>
          </cell>
          <cell r="CG149">
            <v>-1761846.49</v>
          </cell>
          <cell r="CH149">
            <v>1484882.03</v>
          </cell>
          <cell r="CI149">
            <v>276964.46000000002</v>
          </cell>
          <cell r="CJ149">
            <v>0</v>
          </cell>
          <cell r="CK149">
            <v>0</v>
          </cell>
          <cell r="CL149">
            <v>0</v>
          </cell>
        </row>
        <row r="150">
          <cell r="B150" t="str">
            <v>IDE43</v>
          </cell>
          <cell r="C150">
            <v>0</v>
          </cell>
          <cell r="E150">
            <v>0</v>
          </cell>
          <cell r="F150">
            <v>-2062431.11</v>
          </cell>
          <cell r="G150">
            <v>32221.17</v>
          </cell>
          <cell r="H150">
            <v>93257.64</v>
          </cell>
          <cell r="J150">
            <v>511220.88</v>
          </cell>
          <cell r="K150">
            <v>142512007</v>
          </cell>
          <cell r="L150">
            <v>0</v>
          </cell>
          <cell r="N150">
            <v>62874.080000000002</v>
          </cell>
          <cell r="O150">
            <v>-985358.6</v>
          </cell>
          <cell r="P150">
            <v>76951.509999999995</v>
          </cell>
          <cell r="Q150">
            <v>11774115</v>
          </cell>
          <cell r="R150">
            <v>3606966.17</v>
          </cell>
          <cell r="S150">
            <v>0</v>
          </cell>
          <cell r="U150">
            <v>110504</v>
          </cell>
          <cell r="V150">
            <v>88798.96</v>
          </cell>
          <cell r="W150">
            <v>198867.14</v>
          </cell>
          <cell r="X150">
            <v>71986245</v>
          </cell>
          <cell r="Y150">
            <v>6076.5</v>
          </cell>
          <cell r="Z150">
            <v>0</v>
          </cell>
          <cell r="AC150">
            <v>-14203174.220000001</v>
          </cell>
          <cell r="AD150">
            <v>49532.97</v>
          </cell>
          <cell r="AE150">
            <v>2557.83</v>
          </cell>
          <cell r="AF150">
            <v>0</v>
          </cell>
          <cell r="AG150">
            <v>1805719.54</v>
          </cell>
          <cell r="AH150">
            <v>-4129846.09</v>
          </cell>
          <cell r="AI150">
            <v>1228003.74</v>
          </cell>
          <cell r="AJ150">
            <v>425109.8</v>
          </cell>
          <cell r="AK150">
            <v>3084537.04</v>
          </cell>
          <cell r="AL150">
            <v>475455.27</v>
          </cell>
          <cell r="AO150">
            <v>0.18</v>
          </cell>
          <cell r="AP150">
            <v>20063438.91</v>
          </cell>
          <cell r="AQ150">
            <v>30915491.75</v>
          </cell>
          <cell r="AR150">
            <v>63273.89</v>
          </cell>
          <cell r="AS150">
            <v>1345573.44</v>
          </cell>
          <cell r="AT150">
            <v>1447472.21</v>
          </cell>
          <cell r="AU150">
            <v>-11396048.26</v>
          </cell>
          <cell r="AY150">
            <v>-124597187.48</v>
          </cell>
          <cell r="AZ150">
            <v>-2389025.6</v>
          </cell>
          <cell r="BB150">
            <v>2965.51</v>
          </cell>
          <cell r="BD150">
            <v>2659489.48</v>
          </cell>
          <cell r="BE150">
            <v>-20173679.140000001</v>
          </cell>
          <cell r="BF150">
            <v>160607.56</v>
          </cell>
          <cell r="BH150">
            <v>3255473.69</v>
          </cell>
          <cell r="BI150">
            <v>-148277.26999999999</v>
          </cell>
          <cell r="BK150">
            <v>781960</v>
          </cell>
          <cell r="BN150">
            <v>0</v>
          </cell>
          <cell r="BQ150">
            <v>44564596.229999997</v>
          </cell>
          <cell r="BR150">
            <v>2662454.9900000002</v>
          </cell>
          <cell r="BT150">
            <v>0</v>
          </cell>
          <cell r="BV150">
            <v>-24969701.810000002</v>
          </cell>
          <cell r="BW150">
            <v>1</v>
          </cell>
          <cell r="BX150">
            <v>796.13</v>
          </cell>
          <cell r="BZ150">
            <v>-16798955.030000001</v>
          </cell>
          <cell r="CA150">
            <v>0</v>
          </cell>
          <cell r="CB150">
            <v>0</v>
          </cell>
          <cell r="CC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2662454.9900000002</v>
          </cell>
          <cell r="CK150">
            <v>0</v>
          </cell>
          <cell r="CL150">
            <v>2662454.9900000002</v>
          </cell>
        </row>
        <row r="151">
          <cell r="B151" t="str">
            <v>IGC01</v>
          </cell>
          <cell r="C151">
            <v>-30830726.629999999</v>
          </cell>
          <cell r="E151">
            <v>0</v>
          </cell>
          <cell r="F151">
            <v>-2062431.11</v>
          </cell>
          <cell r="G151">
            <v>32221.17</v>
          </cell>
          <cell r="H151">
            <v>93257.64</v>
          </cell>
          <cell r="J151">
            <v>195996.15</v>
          </cell>
          <cell r="L151">
            <v>30830726.629999999</v>
          </cell>
          <cell r="M151">
            <v>2012268.94</v>
          </cell>
          <cell r="N151">
            <v>-14124.13</v>
          </cell>
          <cell r="O151">
            <v>-985358.6</v>
          </cell>
          <cell r="P151">
            <v>20443326.859999999</v>
          </cell>
          <cell r="Q151">
            <v>15362857.5</v>
          </cell>
          <cell r="S151">
            <v>8569986.3599999994</v>
          </cell>
          <cell r="V151">
            <v>88798.96</v>
          </cell>
          <cell r="W151">
            <v>-6527.81</v>
          </cell>
          <cell r="X151">
            <v>94166527.5</v>
          </cell>
          <cell r="Y151">
            <v>6076.5</v>
          </cell>
          <cell r="Z151">
            <v>-10582255.300000001</v>
          </cell>
          <cell r="AC151">
            <v>-14203174.220000001</v>
          </cell>
          <cell r="AD151">
            <v>-2599185.21</v>
          </cell>
          <cell r="AE151">
            <v>2038.39</v>
          </cell>
          <cell r="AF151">
            <v>6159.45</v>
          </cell>
          <cell r="AG151">
            <v>164038.74</v>
          </cell>
          <cell r="AH151">
            <v>2945464.3199999998</v>
          </cell>
          <cell r="AI151">
            <v>2197042.96</v>
          </cell>
          <cell r="AJ151">
            <v>830140.47</v>
          </cell>
          <cell r="AK151">
            <v>5462373.0999999996</v>
          </cell>
          <cell r="AL151">
            <v>475455.27</v>
          </cell>
          <cell r="AN151">
            <v>0</v>
          </cell>
          <cell r="AO151">
            <v>-459535.07</v>
          </cell>
          <cell r="AP151">
            <v>24744233.82</v>
          </cell>
          <cell r="AQ151">
            <v>55955472.219999999</v>
          </cell>
          <cell r="AR151">
            <v>63273.89</v>
          </cell>
          <cell r="AS151">
            <v>-48700594.969999999</v>
          </cell>
          <cell r="AT151">
            <v>1447472.21</v>
          </cell>
          <cell r="AU151">
            <v>-30652614.059999999</v>
          </cell>
          <cell r="AV151">
            <v>-11644439.289999999</v>
          </cell>
          <cell r="AW151">
            <v>-11866393.84</v>
          </cell>
          <cell r="AY151">
            <v>3944.96</v>
          </cell>
          <cell r="AZ151">
            <v>-2389025.6</v>
          </cell>
          <cell r="BA151">
            <v>1239012.56</v>
          </cell>
          <cell r="BB151">
            <v>466359.62</v>
          </cell>
          <cell r="BC151">
            <v>510214</v>
          </cell>
          <cell r="BD151">
            <v>192825.31</v>
          </cell>
          <cell r="BE151">
            <v>6433499.4199999999</v>
          </cell>
          <cell r="BF151">
            <v>160607.56</v>
          </cell>
          <cell r="BG151">
            <v>9.5500000000000007</v>
          </cell>
          <cell r="BH151">
            <v>783031.4</v>
          </cell>
          <cell r="BI151">
            <v>-148277.26999999999</v>
          </cell>
          <cell r="BK151">
            <v>781960</v>
          </cell>
          <cell r="BN151">
            <v>1242957.52</v>
          </cell>
          <cell r="BQ151">
            <v>-1.862645149230957E-9</v>
          </cell>
          <cell r="BR151">
            <v>0</v>
          </cell>
          <cell r="BT151">
            <v>0</v>
          </cell>
          <cell r="BV151">
            <v>-48546.87</v>
          </cell>
          <cell r="BW151">
            <v>321156389.75999987</v>
          </cell>
          <cell r="BX151">
            <v>796.13</v>
          </cell>
          <cell r="BZ151">
            <v>979027.55</v>
          </cell>
          <cell r="CA151">
            <v>0</v>
          </cell>
          <cell r="CB151">
            <v>0</v>
          </cell>
          <cell r="CC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-30830726.629999999</v>
          </cell>
          <cell r="CL151">
            <v>0</v>
          </cell>
        </row>
        <row r="152">
          <cell r="B152" t="str">
            <v>IGC02</v>
          </cell>
          <cell r="C152">
            <v>-36460025.740000002</v>
          </cell>
          <cell r="E152">
            <v>-93.13</v>
          </cell>
          <cell r="F152">
            <v>1168999.22</v>
          </cell>
          <cell r="G152">
            <v>-1235035.04</v>
          </cell>
          <cell r="J152">
            <v>195996.15</v>
          </cell>
          <cell r="K152">
            <v>-12942459</v>
          </cell>
          <cell r="L152">
            <v>-1609917.26</v>
          </cell>
          <cell r="M152">
            <v>36460025.740000002</v>
          </cell>
          <cell r="N152">
            <v>4157.49</v>
          </cell>
          <cell r="O152">
            <v>335430.89</v>
          </cell>
          <cell r="P152">
            <v>76951.509999999995</v>
          </cell>
          <cell r="S152">
            <v>-8314.98</v>
          </cell>
          <cell r="V152">
            <v>708724.13</v>
          </cell>
          <cell r="W152">
            <v>149736.78</v>
          </cell>
          <cell r="Z152">
            <v>4663917.4400000004</v>
          </cell>
          <cell r="AC152">
            <v>-1815341.37</v>
          </cell>
          <cell r="AD152">
            <v>-563556151</v>
          </cell>
          <cell r="AE152">
            <v>4176.68</v>
          </cell>
          <cell r="AF152">
            <v>-1787.77</v>
          </cell>
          <cell r="AG152">
            <v>10952261.449999999</v>
          </cell>
          <cell r="AH152">
            <v>-83658.539999999994</v>
          </cell>
          <cell r="AI152">
            <v>41102937.780000001</v>
          </cell>
          <cell r="AJ152">
            <v>255720.8</v>
          </cell>
          <cell r="AN152">
            <v>0</v>
          </cell>
          <cell r="AO152">
            <v>267591.98</v>
          </cell>
          <cell r="AP152">
            <v>-125843.35</v>
          </cell>
          <cell r="AQ152">
            <v>92926005.760000005</v>
          </cell>
          <cell r="AR152">
            <v>251976.27</v>
          </cell>
          <cell r="AS152">
            <v>-42073.54</v>
          </cell>
          <cell r="AT152">
            <v>39.25</v>
          </cell>
          <cell r="AU152">
            <v>-10532893.34</v>
          </cell>
          <cell r="AW152">
            <v>11212243.07</v>
          </cell>
          <cell r="AX152">
            <v>33900.839999999997</v>
          </cell>
          <cell r="AY152">
            <v>-219740698.03</v>
          </cell>
          <cell r="AZ152">
            <v>453000</v>
          </cell>
          <cell r="BA152">
            <v>-56423.3</v>
          </cell>
          <cell r="BB152">
            <v>1821701</v>
          </cell>
          <cell r="BH152">
            <v>783031.4</v>
          </cell>
          <cell r="BJ152">
            <v>7583.9</v>
          </cell>
          <cell r="BK152">
            <v>9894.24</v>
          </cell>
          <cell r="BL152">
            <v>175.44</v>
          </cell>
          <cell r="BN152">
            <v>0</v>
          </cell>
          <cell r="BQ152">
            <v>4663917.4400000004</v>
          </cell>
          <cell r="BR152">
            <v>-10658736.689999999</v>
          </cell>
          <cell r="BV152">
            <v>-5480942.8499999987</v>
          </cell>
          <cell r="BW152">
            <v>-32795624.129999999</v>
          </cell>
          <cell r="BZ152">
            <v>-519210.08</v>
          </cell>
          <cell r="CA152">
            <v>-125843.35</v>
          </cell>
          <cell r="CB152">
            <v>0</v>
          </cell>
          <cell r="CC152">
            <v>0</v>
          </cell>
          <cell r="CF152">
            <v>-125843.35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-10532893.34</v>
          </cell>
          <cell r="CL152">
            <v>-125843.34999999963</v>
          </cell>
        </row>
        <row r="153">
          <cell r="B153" t="str">
            <v>IGD01</v>
          </cell>
          <cell r="C153">
            <v>-14071238.43</v>
          </cell>
          <cell r="E153">
            <v>-3121887.85</v>
          </cell>
          <cell r="F153">
            <v>-864952173.80999994</v>
          </cell>
          <cell r="G153">
            <v>-575943.74</v>
          </cell>
          <cell r="J153">
            <v>-93954968.819999993</v>
          </cell>
          <cell r="L153">
            <v>155858274.33000001</v>
          </cell>
          <cell r="N153">
            <v>169187</v>
          </cell>
          <cell r="O153">
            <v>916993.28</v>
          </cell>
          <cell r="Q153">
            <v>37042611.770000003</v>
          </cell>
          <cell r="R153">
            <v>12211212.5</v>
          </cell>
          <cell r="S153">
            <v>0</v>
          </cell>
          <cell r="U153">
            <v>675902</v>
          </cell>
          <cell r="V153">
            <v>1280039.45</v>
          </cell>
          <cell r="W153">
            <v>0</v>
          </cell>
          <cell r="X153">
            <v>191645278</v>
          </cell>
          <cell r="Y153">
            <v>58274608.149999999</v>
          </cell>
          <cell r="AC153">
            <v>14996093.550000001</v>
          </cell>
          <cell r="AD153">
            <v>123065374.61</v>
          </cell>
          <cell r="AF153">
            <v>0</v>
          </cell>
          <cell r="AG153">
            <v>52837078.700000003</v>
          </cell>
          <cell r="AH153">
            <v>0</v>
          </cell>
          <cell r="AI153">
            <v>49374424.350000001</v>
          </cell>
          <cell r="AJ153">
            <v>0</v>
          </cell>
          <cell r="AK153">
            <v>568894.43999999994</v>
          </cell>
          <cell r="AL153">
            <v>568894.43999999994</v>
          </cell>
          <cell r="AM153">
            <v>20100.8</v>
          </cell>
          <cell r="AN153">
            <v>0</v>
          </cell>
          <cell r="AO153">
            <v>-1505.22</v>
          </cell>
          <cell r="AP153">
            <v>33984071.670000002</v>
          </cell>
          <cell r="AQ153">
            <v>67768327.079999998</v>
          </cell>
          <cell r="AR153">
            <v>-6179543.7800000003</v>
          </cell>
          <cell r="AS153">
            <v>-933038.45</v>
          </cell>
          <cell r="AT153">
            <v>143109.48000000001</v>
          </cell>
          <cell r="AU153">
            <v>-1889290984.3699999</v>
          </cell>
          <cell r="AV153">
            <v>-3429660.65</v>
          </cell>
          <cell r="AW153">
            <v>-731208.69</v>
          </cell>
          <cell r="AX153">
            <v>-2769763.06</v>
          </cell>
          <cell r="AY153">
            <v>-1460054.23</v>
          </cell>
          <cell r="AZ153">
            <v>-714191.86</v>
          </cell>
          <cell r="BA153">
            <v>-19807813.75</v>
          </cell>
          <cell r="BG153">
            <v>9.5500000000000007</v>
          </cell>
          <cell r="BJ153">
            <v>-0.04</v>
          </cell>
          <cell r="BN153">
            <v>-6179543.7800000003</v>
          </cell>
          <cell r="BQ153">
            <v>6422888.6099999957</v>
          </cell>
          <cell r="BR153">
            <v>-1822316299.4299998</v>
          </cell>
          <cell r="BV153">
            <v>-933038.45</v>
          </cell>
          <cell r="BW153">
            <v>225627422.07000005</v>
          </cell>
          <cell r="BZ153">
            <v>-1.862645149230957E-9</v>
          </cell>
          <cell r="CA153">
            <v>33984071.670000002</v>
          </cell>
          <cell r="CB153">
            <v>0</v>
          </cell>
          <cell r="CC153">
            <v>0</v>
          </cell>
          <cell r="CF153">
            <v>33984071.670000002</v>
          </cell>
          <cell r="CG153">
            <v>0</v>
          </cell>
          <cell r="CH153">
            <v>0</v>
          </cell>
          <cell r="CI153">
            <v>0</v>
          </cell>
          <cell r="CJ153">
            <v>155858274.32999992</v>
          </cell>
          <cell r="CK153">
            <v>-1983245953.1899998</v>
          </cell>
          <cell r="CL153">
            <v>5071379.4299999774</v>
          </cell>
        </row>
        <row r="154">
          <cell r="B154" t="str">
            <v>IGD02</v>
          </cell>
          <cell r="C154">
            <v>425.45</v>
          </cell>
          <cell r="E154">
            <v>-3121887.85</v>
          </cell>
          <cell r="F154">
            <v>1371360.66</v>
          </cell>
          <cell r="G154">
            <v>4460.3599999999997</v>
          </cell>
          <cell r="I154">
            <v>-3572198.18</v>
          </cell>
          <cell r="J154">
            <v>197791</v>
          </cell>
          <cell r="K154">
            <v>-85908974</v>
          </cell>
          <cell r="L154">
            <v>0</v>
          </cell>
          <cell r="M154">
            <v>-41517488.340000004</v>
          </cell>
          <cell r="N154">
            <v>338374</v>
          </cell>
          <cell r="O154">
            <v>2783724.8</v>
          </cell>
          <cell r="P154">
            <v>-15098283.09</v>
          </cell>
          <cell r="Q154">
            <v>37042611.770000003</v>
          </cell>
          <cell r="S154">
            <v>-107038190.33</v>
          </cell>
          <cell r="U154">
            <v>1351804</v>
          </cell>
          <cell r="V154">
            <v>18855748.960000001</v>
          </cell>
          <cell r="W154">
            <v>24008.78</v>
          </cell>
          <cell r="X154">
            <v>191645278</v>
          </cell>
          <cell r="Y154">
            <v>36339161.600000001</v>
          </cell>
          <cell r="Z154">
            <v>-9091788.7799999993</v>
          </cell>
          <cell r="AC154">
            <v>14996093.550000001</v>
          </cell>
          <cell r="AD154">
            <v>-45382.95</v>
          </cell>
          <cell r="AE154">
            <v>-516283111</v>
          </cell>
          <cell r="AF154">
            <v>-228687889.77000001</v>
          </cell>
          <cell r="AG154">
            <v>35969269.369999997</v>
          </cell>
          <cell r="AH154">
            <v>169502273.91999999</v>
          </cell>
          <cell r="AI154">
            <v>28658167.579999998</v>
          </cell>
          <cell r="AJ154">
            <v>1289775.8799999999</v>
          </cell>
          <cell r="AK154">
            <v>63034945.740000002</v>
          </cell>
          <cell r="AL154">
            <v>181133.17</v>
          </cell>
          <cell r="AM154">
            <v>195736.16</v>
          </cell>
          <cell r="AO154">
            <v>-361221693.94999999</v>
          </cell>
          <cell r="AP154">
            <v>84229331.680000007</v>
          </cell>
          <cell r="AQ154">
            <v>7207660.2300000004</v>
          </cell>
          <cell r="AR154">
            <v>-54496306.520000003</v>
          </cell>
          <cell r="AS154">
            <v>-916936.68</v>
          </cell>
          <cell r="AT154">
            <v>91571.38</v>
          </cell>
          <cell r="AU154">
            <v>-633132.56000000006</v>
          </cell>
          <cell r="AV154">
            <v>-1516733.89</v>
          </cell>
          <cell r="AW154">
            <v>-97450.52</v>
          </cell>
          <cell r="AX154">
            <v>0</v>
          </cell>
          <cell r="AY154">
            <v>-90414082.209999993</v>
          </cell>
          <cell r="AZ154">
            <v>625933</v>
          </cell>
          <cell r="BA154">
            <v>2346.75</v>
          </cell>
          <cell r="BB154">
            <v>-803034.54</v>
          </cell>
          <cell r="BC154">
            <v>-482500</v>
          </cell>
          <cell r="BE154">
            <v>-20236086</v>
          </cell>
          <cell r="BI154">
            <v>3104.27</v>
          </cell>
          <cell r="BJ154">
            <v>-27450990</v>
          </cell>
          <cell r="BK154">
            <v>-267271.09000000003</v>
          </cell>
          <cell r="BL154">
            <v>-2342341.9</v>
          </cell>
          <cell r="BN154">
            <v>-226212356.61000001</v>
          </cell>
          <cell r="BQ154">
            <v>-203617.18</v>
          </cell>
          <cell r="BR154">
            <v>-510259447.16999996</v>
          </cell>
          <cell r="BV154">
            <v>148</v>
          </cell>
          <cell r="BW154">
            <v>-1770342.26</v>
          </cell>
          <cell r="BY154">
            <v>0.01</v>
          </cell>
          <cell r="BZ154">
            <v>0.01</v>
          </cell>
          <cell r="CA154">
            <v>-361221693.94999999</v>
          </cell>
          <cell r="CB154">
            <v>-107038190.33</v>
          </cell>
          <cell r="CC154">
            <v>-41517488.340000004</v>
          </cell>
          <cell r="CF154">
            <v>-361221693.94999999</v>
          </cell>
          <cell r="CG154">
            <v>-361221693.94999999</v>
          </cell>
          <cell r="CH154">
            <v>-107038190.33</v>
          </cell>
          <cell r="CI154">
            <v>-41517488.340000004</v>
          </cell>
          <cell r="CJ154">
            <v>-510259447.16999996</v>
          </cell>
          <cell r="CK154">
            <v>425.45</v>
          </cell>
          <cell r="CL154">
            <v>-510259872.61999995</v>
          </cell>
        </row>
        <row r="155">
          <cell r="B155" t="str">
            <v>IGD03</v>
          </cell>
          <cell r="C155">
            <v>179853</v>
          </cell>
          <cell r="E155">
            <v>4.4000000000000004</v>
          </cell>
          <cell r="F155">
            <v>29420670.370000001</v>
          </cell>
          <cell r="G155">
            <v>-4596275.1399999997</v>
          </cell>
          <cell r="I155">
            <v>56312.43</v>
          </cell>
          <cell r="J155">
            <v>-22962</v>
          </cell>
          <cell r="L155">
            <v>-17368996.010000002</v>
          </cell>
          <cell r="M155">
            <v>-10503.72</v>
          </cell>
          <cell r="N155">
            <v>-18611981.920000002</v>
          </cell>
          <cell r="O155">
            <v>-592614.99</v>
          </cell>
          <cell r="P155">
            <v>4689458.58</v>
          </cell>
          <cell r="Q155">
            <v>0</v>
          </cell>
          <cell r="S155">
            <v>-1312531.69</v>
          </cell>
          <cell r="T155">
            <v>74204</v>
          </cell>
          <cell r="U155">
            <v>0</v>
          </cell>
          <cell r="V155">
            <v>5166262.8899999997</v>
          </cell>
          <cell r="W155">
            <v>0</v>
          </cell>
          <cell r="X155">
            <v>5546376.7000000002</v>
          </cell>
          <cell r="Y155">
            <v>13338.82</v>
          </cell>
          <cell r="Z155">
            <v>-112954248.27</v>
          </cell>
          <cell r="AA155">
            <v>-2133437.86</v>
          </cell>
          <cell r="AB155">
            <v>3.9</v>
          </cell>
          <cell r="AC155">
            <v>114303000</v>
          </cell>
          <cell r="AD155">
            <v>6034.38</v>
          </cell>
          <cell r="AE155">
            <v>-80328.81</v>
          </cell>
          <cell r="AF155">
            <v>1179081.48</v>
          </cell>
          <cell r="AG155">
            <v>3212.47</v>
          </cell>
          <cell r="AH155">
            <v>285613.48</v>
          </cell>
          <cell r="AI155">
            <v>38846505.329999998</v>
          </cell>
          <cell r="AJ155">
            <v>0</v>
          </cell>
          <cell r="AK155">
            <v>12902685.210000001</v>
          </cell>
          <cell r="AL155">
            <v>0</v>
          </cell>
          <cell r="AM155">
            <v>548058.51</v>
          </cell>
          <cell r="AO155">
            <v>-4804296.24</v>
          </cell>
          <cell r="AP155">
            <v>21462524.600000001</v>
          </cell>
          <cell r="AQ155">
            <v>4325851.8899999997</v>
          </cell>
          <cell r="AR155">
            <v>-860572.32</v>
          </cell>
          <cell r="AS155">
            <v>2161980.7999999998</v>
          </cell>
          <cell r="AT155">
            <v>-12677818.48</v>
          </cell>
          <cell r="AU155">
            <v>-30840190.920000002</v>
          </cell>
          <cell r="AZ155">
            <v>-154500</v>
          </cell>
          <cell r="BA155">
            <v>-3692900.14</v>
          </cell>
          <cell r="BB155">
            <v>-237224.72</v>
          </cell>
          <cell r="BC155">
            <v>30.23</v>
          </cell>
          <cell r="BD155">
            <v>-156903.01</v>
          </cell>
          <cell r="BE155">
            <v>498459.81</v>
          </cell>
          <cell r="BF155">
            <v>160607.56</v>
          </cell>
          <cell r="BH155">
            <v>337663.26</v>
          </cell>
          <cell r="BI155">
            <v>428451.86</v>
          </cell>
          <cell r="BL155">
            <v>11059.22</v>
          </cell>
          <cell r="BN155">
            <v>-324457925.52999997</v>
          </cell>
          <cell r="BQ155">
            <v>-31360325.469999999</v>
          </cell>
          <cell r="BR155">
            <v>-106911263.94999997</v>
          </cell>
          <cell r="BV155">
            <v>107558976.34999999</v>
          </cell>
          <cell r="BW155">
            <v>649561.54</v>
          </cell>
          <cell r="BY155">
            <v>0.01</v>
          </cell>
          <cell r="BZ155">
            <v>-860572.32</v>
          </cell>
          <cell r="CA155">
            <v>-117950306.95999998</v>
          </cell>
          <cell r="CB155">
            <v>-1238327.69</v>
          </cell>
          <cell r="CC155">
            <v>-10503.72</v>
          </cell>
          <cell r="CF155">
            <v>-117950306.95999998</v>
          </cell>
          <cell r="CG155">
            <v>-117950306.95999998</v>
          </cell>
          <cell r="CH155">
            <v>-1238327.69</v>
          </cell>
          <cell r="CI155">
            <v>-10503.72</v>
          </cell>
          <cell r="CJ155">
            <v>-106911263.94999997</v>
          </cell>
          <cell r="CK155">
            <v>29656840.199999999</v>
          </cell>
          <cell r="CL155">
            <v>-119199108.13999997</v>
          </cell>
        </row>
        <row r="156">
          <cell r="B156" t="str">
            <v>IGE01</v>
          </cell>
          <cell r="C156">
            <v>1644.6</v>
          </cell>
          <cell r="E156">
            <v>976.18</v>
          </cell>
          <cell r="F156">
            <v>355766.66</v>
          </cell>
          <cell r="G156">
            <v>-2805858.14</v>
          </cell>
          <cell r="I156">
            <v>0</v>
          </cell>
          <cell r="J156">
            <v>34131</v>
          </cell>
          <cell r="L156">
            <v>0</v>
          </cell>
          <cell r="M156">
            <v>-21907772.390000001</v>
          </cell>
          <cell r="N156">
            <v>-13301.45</v>
          </cell>
          <cell r="O156">
            <v>342950</v>
          </cell>
          <cell r="P156">
            <v>-25414984.420000002</v>
          </cell>
          <cell r="S156">
            <v>36645.97</v>
          </cell>
          <cell r="U156">
            <v>1200</v>
          </cell>
          <cell r="V156">
            <v>602753.36</v>
          </cell>
          <cell r="W156">
            <v>-6527.81</v>
          </cell>
          <cell r="Z156">
            <v>-345170.82</v>
          </cell>
          <cell r="AC156">
            <v>7425000</v>
          </cell>
          <cell r="AD156">
            <v>2369530.02</v>
          </cell>
          <cell r="AE156">
            <v>203184.39</v>
          </cell>
          <cell r="AF156">
            <v>4994882.24</v>
          </cell>
          <cell r="AG156">
            <v>3693844.31</v>
          </cell>
          <cell r="AH156">
            <v>209769368.19999999</v>
          </cell>
          <cell r="AI156">
            <v>-4106.25</v>
          </cell>
          <cell r="AJ156">
            <v>2146200.35</v>
          </cell>
          <cell r="AK156">
            <v>181532243.88999999</v>
          </cell>
          <cell r="AL156">
            <v>66957.94</v>
          </cell>
          <cell r="AM156">
            <v>-6557501.7599999998</v>
          </cell>
          <cell r="AO156">
            <v>0.18</v>
          </cell>
          <cell r="AP156">
            <v>5038886.63</v>
          </cell>
          <cell r="AQ156">
            <v>15604348.43</v>
          </cell>
          <cell r="AR156">
            <v>0</v>
          </cell>
          <cell r="AS156">
            <v>-60204.02</v>
          </cell>
          <cell r="AT156">
            <v>5811.21</v>
          </cell>
          <cell r="AU156">
            <v>16245701.76</v>
          </cell>
          <cell r="AX156">
            <v>184.21</v>
          </cell>
          <cell r="AZ156">
            <v>762933</v>
          </cell>
          <cell r="BA156">
            <v>0</v>
          </cell>
          <cell r="BB156">
            <v>0.02</v>
          </cell>
          <cell r="BD156">
            <v>-1850675.19</v>
          </cell>
          <cell r="BE156">
            <v>-20298492.859999999</v>
          </cell>
          <cell r="BF156">
            <v>-1938602.41</v>
          </cell>
          <cell r="BH156">
            <v>13876563.67</v>
          </cell>
          <cell r="BI156">
            <v>-575884.81000000006</v>
          </cell>
          <cell r="BJ156">
            <v>-1054969.02</v>
          </cell>
          <cell r="BL156">
            <v>175.44</v>
          </cell>
          <cell r="BM156">
            <v>-159858.01999999999</v>
          </cell>
          <cell r="BN156">
            <v>-33736423.149999999</v>
          </cell>
          <cell r="BQ156">
            <v>5648029.8999999994</v>
          </cell>
          <cell r="BR156">
            <v>-3310886.98</v>
          </cell>
          <cell r="BV156">
            <v>1.000000536441803E-2</v>
          </cell>
          <cell r="BW156">
            <v>-26433074.559999999</v>
          </cell>
          <cell r="BZ156">
            <v>6370030.9800000004</v>
          </cell>
          <cell r="CA156">
            <v>-345170.82</v>
          </cell>
          <cell r="CB156">
            <v>0</v>
          </cell>
          <cell r="CC156">
            <v>0</v>
          </cell>
          <cell r="CF156">
            <v>-345170.82</v>
          </cell>
          <cell r="CG156">
            <v>-345170.82</v>
          </cell>
          <cell r="CH156">
            <v>0</v>
          </cell>
          <cell r="CI156">
            <v>0</v>
          </cell>
          <cell r="CJ156">
            <v>-3310886.98</v>
          </cell>
          <cell r="CK156">
            <v>0</v>
          </cell>
          <cell r="CL156">
            <v>-3310886.98</v>
          </cell>
        </row>
        <row r="157">
          <cell r="B157" t="str">
            <v>IGF01</v>
          </cell>
          <cell r="C157">
            <v>-2955440.03</v>
          </cell>
          <cell r="E157">
            <v>-3464.09</v>
          </cell>
          <cell r="F157">
            <v>2146395.27</v>
          </cell>
          <cell r="G157">
            <v>-59774.83</v>
          </cell>
          <cell r="H157">
            <v>-2738487.41</v>
          </cell>
          <cell r="M157">
            <v>0</v>
          </cell>
          <cell r="N157">
            <v>0</v>
          </cell>
          <cell r="O157">
            <v>303504.93</v>
          </cell>
          <cell r="P157">
            <v>5244497.9199999999</v>
          </cell>
          <cell r="Q157">
            <v>36522120</v>
          </cell>
          <cell r="S157">
            <v>-94647.77</v>
          </cell>
          <cell r="T157">
            <v>12000</v>
          </cell>
          <cell r="U157">
            <v>-639745</v>
          </cell>
          <cell r="V157">
            <v>1292587.25</v>
          </cell>
          <cell r="W157">
            <v>10488995.869999999</v>
          </cell>
          <cell r="X157">
            <v>187434052.5</v>
          </cell>
          <cell r="Y157">
            <v>13338.82</v>
          </cell>
          <cell r="Z157">
            <v>-10359841.49</v>
          </cell>
          <cell r="AA157">
            <v>0</v>
          </cell>
          <cell r="AC157">
            <v>-1596092.2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5612230.29</v>
          </cell>
          <cell r="AI157">
            <v>131632250.45999999</v>
          </cell>
          <cell r="AJ157">
            <v>16659328.01</v>
          </cell>
          <cell r="AK157">
            <v>181532243.88999999</v>
          </cell>
          <cell r="AL157">
            <v>46200384.68</v>
          </cell>
          <cell r="AM157">
            <v>4645.8599999999997</v>
          </cell>
          <cell r="AN157">
            <v>0</v>
          </cell>
          <cell r="AO157">
            <v>223138.95</v>
          </cell>
          <cell r="AQ157">
            <v>0</v>
          </cell>
          <cell r="AR157">
            <v>60518700.149999999</v>
          </cell>
          <cell r="AS157">
            <v>-1195486.68</v>
          </cell>
          <cell r="AT157">
            <v>93.31</v>
          </cell>
          <cell r="AU157">
            <v>-91072.59</v>
          </cell>
          <cell r="AW157">
            <v>222908.78</v>
          </cell>
          <cell r="AZ157">
            <v>480</v>
          </cell>
          <cell r="BA157">
            <v>-30171.67</v>
          </cell>
          <cell r="BC157">
            <v>4791473.79</v>
          </cell>
          <cell r="BD157">
            <v>-3084466.73</v>
          </cell>
          <cell r="BF157">
            <v>-3068474.03</v>
          </cell>
          <cell r="BI157">
            <v>-1141842.98</v>
          </cell>
          <cell r="BJ157">
            <v>-1054969.02</v>
          </cell>
          <cell r="BK157">
            <v>-95389.14</v>
          </cell>
          <cell r="BM157">
            <v>-1229859.95</v>
          </cell>
          <cell r="BN157">
            <v>-14240171.880000001</v>
          </cell>
          <cell r="BQ157">
            <v>-1051641.8899999999</v>
          </cell>
          <cell r="BR157">
            <v>2018227.03</v>
          </cell>
          <cell r="BV157">
            <v>13131985.74</v>
          </cell>
          <cell r="BW157">
            <v>-51950.05</v>
          </cell>
          <cell r="BZ157">
            <v>-2.0000000018626451E-2</v>
          </cell>
          <cell r="CA157">
            <v>5616876.1500000004</v>
          </cell>
          <cell r="CB157">
            <v>0</v>
          </cell>
          <cell r="CC157">
            <v>0</v>
          </cell>
          <cell r="CF157">
            <v>5616876.1500000004</v>
          </cell>
          <cell r="CG157">
            <v>5616876.1500000004</v>
          </cell>
          <cell r="CH157">
            <v>0</v>
          </cell>
          <cell r="CI157">
            <v>0</v>
          </cell>
          <cell r="CJ157">
            <v>2018227.03</v>
          </cell>
          <cell r="CK157">
            <v>-2958904.1199999996</v>
          </cell>
          <cell r="CL157">
            <v>4977131.1499999994</v>
          </cell>
        </row>
        <row r="158">
          <cell r="B158" t="str">
            <v>IGG03</v>
          </cell>
          <cell r="C158">
            <v>-6061037.9000000004</v>
          </cell>
          <cell r="F158">
            <v>285200</v>
          </cell>
          <cell r="G158">
            <v>-372535.28</v>
          </cell>
          <cell r="J158">
            <v>152515.01999999999</v>
          </cell>
          <cell r="K158">
            <v>20064</v>
          </cell>
          <cell r="L158">
            <v>0</v>
          </cell>
          <cell r="M158">
            <v>107361.32</v>
          </cell>
          <cell r="O158">
            <v>303504.93</v>
          </cell>
          <cell r="P158">
            <v>-540412.25</v>
          </cell>
          <cell r="Q158">
            <v>6737965.9699999997</v>
          </cell>
          <cell r="S158">
            <v>317886.5</v>
          </cell>
          <cell r="T158">
            <v>0</v>
          </cell>
          <cell r="V158">
            <v>0</v>
          </cell>
          <cell r="W158">
            <v>13445916.66</v>
          </cell>
          <cell r="X158">
            <v>-4299533.17</v>
          </cell>
          <cell r="Z158">
            <v>-570856.85</v>
          </cell>
          <cell r="AC158">
            <v>-1596092.2</v>
          </cell>
          <cell r="AD158">
            <v>2167702.33</v>
          </cell>
          <cell r="AE158">
            <v>140038189.09999999</v>
          </cell>
          <cell r="AF158">
            <v>-6927013.9699999997</v>
          </cell>
          <cell r="AG158">
            <v>0</v>
          </cell>
          <cell r="AH158">
            <v>123803383.12</v>
          </cell>
          <cell r="AI158">
            <v>81281775.739999995</v>
          </cell>
          <cell r="AJ158">
            <v>3962774.98</v>
          </cell>
          <cell r="AK158">
            <v>170969495.18000001</v>
          </cell>
          <cell r="AL158">
            <v>4746802.75</v>
          </cell>
          <cell r="AO158">
            <v>6927013.9699999997</v>
          </cell>
          <cell r="AP158">
            <v>74633302.359999999</v>
          </cell>
          <cell r="AQ158">
            <v>25737483.989999998</v>
          </cell>
          <cell r="AR158">
            <v>77978281.909999996</v>
          </cell>
          <cell r="AS158">
            <v>-24708.73</v>
          </cell>
          <cell r="AU158">
            <v>-3950243.94</v>
          </cell>
          <cell r="AW158">
            <v>110986423.09</v>
          </cell>
          <cell r="AY158">
            <v>535580.62</v>
          </cell>
          <cell r="BA158">
            <v>13967232.699999999</v>
          </cell>
          <cell r="BJ158">
            <v>473846.16</v>
          </cell>
          <cell r="BN158">
            <v>-4073182.5</v>
          </cell>
          <cell r="BQ158">
            <v>3061378.66</v>
          </cell>
          <cell r="BR158">
            <v>7355401.9500000002</v>
          </cell>
          <cell r="BV158">
            <v>18666926.240000006</v>
          </cell>
          <cell r="BW158">
            <v>-7400700.0799999908</v>
          </cell>
          <cell r="BY158">
            <v>0.01</v>
          </cell>
          <cell r="BZ158">
            <v>-24708.73</v>
          </cell>
          <cell r="CA158">
            <v>-570856.84999999963</v>
          </cell>
          <cell r="CB158">
            <v>0</v>
          </cell>
          <cell r="CC158">
            <v>0</v>
          </cell>
          <cell r="CF158">
            <v>-570856.84999999963</v>
          </cell>
          <cell r="CG158">
            <v>-570856.84999999963</v>
          </cell>
          <cell r="CH158">
            <v>0</v>
          </cell>
          <cell r="CI158">
            <v>0</v>
          </cell>
          <cell r="CJ158">
            <v>-6611830.7499999991</v>
          </cell>
          <cell r="CK158">
            <v>-6061037.9000000004</v>
          </cell>
          <cell r="CL158">
            <v>13396375.850000001</v>
          </cell>
        </row>
        <row r="159">
          <cell r="B159" t="str">
            <v>IGG04</v>
          </cell>
          <cell r="C159">
            <v>-62224807.689999998</v>
          </cell>
          <cell r="E159">
            <v>100309.61</v>
          </cell>
          <cell r="F159">
            <v>1057308.6499999999</v>
          </cell>
          <cell r="G159">
            <v>-80465</v>
          </cell>
          <cell r="H159">
            <v>0</v>
          </cell>
          <cell r="I159">
            <v>31527</v>
          </cell>
          <cell r="J159">
            <v>197791</v>
          </cell>
          <cell r="L159">
            <v>62224808.689999998</v>
          </cell>
          <cell r="M159">
            <v>16629234.529999999</v>
          </cell>
          <cell r="N159">
            <v>83682</v>
          </cell>
          <cell r="O159">
            <v>53826.46</v>
          </cell>
          <cell r="P159">
            <v>17500</v>
          </cell>
          <cell r="Q159">
            <v>7401162.9100000001</v>
          </cell>
          <cell r="R159">
            <v>39600333.299999997</v>
          </cell>
          <cell r="S159">
            <v>55773435.310000002</v>
          </cell>
          <cell r="T159">
            <v>12000</v>
          </cell>
          <cell r="U159">
            <v>205577.71</v>
          </cell>
          <cell r="V159">
            <v>-62343.82</v>
          </cell>
          <cell r="W159">
            <v>0</v>
          </cell>
          <cell r="X159">
            <v>29584426.23</v>
          </cell>
          <cell r="Y159">
            <v>200499750.88</v>
          </cell>
          <cell r="Z159">
            <v>-38725.5</v>
          </cell>
          <cell r="AC159">
            <v>-708008.42</v>
          </cell>
          <cell r="AD159">
            <v>71978.63</v>
          </cell>
          <cell r="AE159">
            <v>65790638.859999999</v>
          </cell>
          <cell r="AF159">
            <v>-6046240.4299999997</v>
          </cell>
          <cell r="AG159">
            <v>1805719.54</v>
          </cell>
          <cell r="AH159">
            <v>277085511.17000002</v>
          </cell>
          <cell r="AI159">
            <v>1228003.74</v>
          </cell>
          <cell r="AJ159">
            <v>13590926.609999999</v>
          </cell>
          <cell r="AK159">
            <v>43507437.329999998</v>
          </cell>
          <cell r="AL159">
            <v>0</v>
          </cell>
          <cell r="AM159">
            <v>6046240.4299999997</v>
          </cell>
          <cell r="AO159">
            <v>16013348.9</v>
          </cell>
          <cell r="AR159">
            <v>169232279.63</v>
          </cell>
          <cell r="AS159">
            <v>-24708.73</v>
          </cell>
          <cell r="AT159">
            <v>0</v>
          </cell>
          <cell r="AU159">
            <v>-105453.02</v>
          </cell>
          <cell r="AX159">
            <v>27054217.690000001</v>
          </cell>
          <cell r="AZ159">
            <v>15422.66</v>
          </cell>
          <cell r="BA159">
            <v>-3692900.14</v>
          </cell>
          <cell r="BB159">
            <v>-237224.72</v>
          </cell>
          <cell r="BC159">
            <v>-2656995.7799999998</v>
          </cell>
          <cell r="BD159">
            <v>-156903.01</v>
          </cell>
          <cell r="BE159">
            <v>-2128706.5099999998</v>
          </cell>
          <cell r="BF159">
            <v>-6582845.04</v>
          </cell>
          <cell r="BI159">
            <v>-1761802.73</v>
          </cell>
          <cell r="BL159">
            <v>11266.14</v>
          </cell>
          <cell r="BN159">
            <v>21642494.07</v>
          </cell>
          <cell r="BQ159">
            <v>191109155.84</v>
          </cell>
          <cell r="BR159">
            <v>-181534.32</v>
          </cell>
          <cell r="BV159">
            <v>-708008.42</v>
          </cell>
          <cell r="BW159">
            <v>-1200485.53</v>
          </cell>
          <cell r="BZ159">
            <v>1</v>
          </cell>
          <cell r="CA159">
            <v>-38725.5</v>
          </cell>
          <cell r="CB159">
            <v>0</v>
          </cell>
          <cell r="CC159">
            <v>0</v>
          </cell>
          <cell r="CF159">
            <v>-38725.5</v>
          </cell>
          <cell r="CG159">
            <v>-38725.5</v>
          </cell>
          <cell r="CH159">
            <v>0</v>
          </cell>
          <cell r="CI159">
            <v>0</v>
          </cell>
          <cell r="CJ159">
            <v>-181534.32</v>
          </cell>
          <cell r="CK159">
            <v>0</v>
          </cell>
          <cell r="CL159">
            <v>-181534.32</v>
          </cell>
        </row>
        <row r="160">
          <cell r="B160" t="str">
            <v>IGG07</v>
          </cell>
          <cell r="C160">
            <v>0</v>
          </cell>
          <cell r="E160">
            <v>699000</v>
          </cell>
          <cell r="F160">
            <v>14858115.279999999</v>
          </cell>
          <cell r="G160">
            <v>8607</v>
          </cell>
          <cell r="H160">
            <v>-74910</v>
          </cell>
          <cell r="J160">
            <v>54691857.420000002</v>
          </cell>
          <cell r="L160">
            <v>-909020390.88</v>
          </cell>
          <cell r="M160">
            <v>0</v>
          </cell>
          <cell r="N160">
            <v>112682.47</v>
          </cell>
          <cell r="O160">
            <v>6259937.9900000002</v>
          </cell>
          <cell r="P160">
            <v>4150</v>
          </cell>
          <cell r="Q160">
            <v>8406931.8599999994</v>
          </cell>
          <cell r="R160">
            <v>39600333.299999997</v>
          </cell>
          <cell r="U160">
            <v>410377.21</v>
          </cell>
          <cell r="V160">
            <v>-55805</v>
          </cell>
          <cell r="W160">
            <v>4150</v>
          </cell>
          <cell r="X160">
            <v>21718739.879999999</v>
          </cell>
          <cell r="Y160">
            <v>200499750.88</v>
          </cell>
          <cell r="Z160">
            <v>-35150615.789999999</v>
          </cell>
          <cell r="AB160">
            <v>36339161.600000001</v>
          </cell>
          <cell r="AC160">
            <v>-32920183.18</v>
          </cell>
          <cell r="AD160">
            <v>54924790.509999998</v>
          </cell>
          <cell r="AE160">
            <v>1698572.4</v>
          </cell>
          <cell r="AF160">
            <v>15661746.25</v>
          </cell>
          <cell r="AG160">
            <v>164038.74</v>
          </cell>
          <cell r="AH160">
            <v>-2161980.7999999998</v>
          </cell>
          <cell r="AI160">
            <v>2197042.96</v>
          </cell>
          <cell r="AJ160">
            <v>49518521.369999997</v>
          </cell>
          <cell r="AK160">
            <v>51350574.890000001</v>
          </cell>
          <cell r="AL160">
            <v>568894.43999999994</v>
          </cell>
          <cell r="AO160">
            <v>27952738.390000001</v>
          </cell>
          <cell r="AP160">
            <v>-49900.19</v>
          </cell>
          <cell r="AQ160">
            <v>3126368.55</v>
          </cell>
          <cell r="AR160">
            <v>913640.69</v>
          </cell>
          <cell r="AS160">
            <v>222923</v>
          </cell>
          <cell r="AT160">
            <v>100184664.56999999</v>
          </cell>
          <cell r="AU160">
            <v>-72087.199999999997</v>
          </cell>
          <cell r="AX160">
            <v>0</v>
          </cell>
          <cell r="BB160">
            <v>1219016453.8699999</v>
          </cell>
          <cell r="BC160">
            <v>838169.02</v>
          </cell>
          <cell r="BD160">
            <v>3519289.18</v>
          </cell>
          <cell r="BE160">
            <v>1687267.77</v>
          </cell>
          <cell r="BF160">
            <v>1120300.95</v>
          </cell>
          <cell r="BG160">
            <v>349928.29</v>
          </cell>
          <cell r="BH160">
            <v>15521367.98</v>
          </cell>
          <cell r="BI160">
            <v>-32676602</v>
          </cell>
          <cell r="BJ160">
            <v>-2365849.5099999998</v>
          </cell>
          <cell r="BK160">
            <v>-3364256.2</v>
          </cell>
          <cell r="BN160">
            <v>-130715</v>
          </cell>
          <cell r="BO160">
            <v>-27450990</v>
          </cell>
          <cell r="BQ160">
            <v>25205140.850000001</v>
          </cell>
          <cell r="BR160">
            <v>-7319864.7899999991</v>
          </cell>
          <cell r="BV160">
            <v>0</v>
          </cell>
          <cell r="BW160">
            <v>-32676454</v>
          </cell>
          <cell r="BZ160">
            <v>487908908.16999978</v>
          </cell>
          <cell r="CA160">
            <v>-7247777.5899999989</v>
          </cell>
          <cell r="CB160">
            <v>0</v>
          </cell>
          <cell r="CC160">
            <v>0</v>
          </cell>
          <cell r="CF160">
            <v>-7247777.5899999989</v>
          </cell>
          <cell r="CG160">
            <v>-7197877.3999999985</v>
          </cell>
          <cell r="CH160">
            <v>0</v>
          </cell>
          <cell r="CI160">
            <v>0</v>
          </cell>
          <cell r="CJ160">
            <v>-7197877.3999999985</v>
          </cell>
          <cell r="CK160">
            <v>-72087.199999999997</v>
          </cell>
          <cell r="CL160">
            <v>-7247777.5899999989</v>
          </cell>
        </row>
        <row r="161">
          <cell r="B161" t="str">
            <v>IGG08</v>
          </cell>
          <cell r="C161">
            <v>-7480455.7999999998</v>
          </cell>
          <cell r="E161">
            <v>-1122341.5900000001</v>
          </cell>
          <cell r="F161">
            <v>424241602.80000001</v>
          </cell>
          <cell r="G161">
            <v>-29119.040000000001</v>
          </cell>
          <cell r="I161">
            <v>-8109.72</v>
          </cell>
          <cell r="J161">
            <v>54691857.420000002</v>
          </cell>
          <cell r="L161">
            <v>-51407242.880000003</v>
          </cell>
          <cell r="M161">
            <v>0</v>
          </cell>
          <cell r="N161">
            <v>3619.16</v>
          </cell>
          <cell r="O161">
            <v>2211573.7799999998</v>
          </cell>
          <cell r="P161">
            <v>76951.509999999995</v>
          </cell>
          <cell r="Q161">
            <v>11448930.43</v>
          </cell>
          <cell r="S161">
            <v>-7238.33</v>
          </cell>
          <cell r="U161">
            <v>975632.59</v>
          </cell>
          <cell r="V161">
            <v>4671666.04</v>
          </cell>
          <cell r="W161">
            <v>148241.04</v>
          </cell>
          <cell r="X161">
            <v>26972899.02</v>
          </cell>
          <cell r="AC161">
            <v>-75.14</v>
          </cell>
          <cell r="AD161">
            <v>-6883239.8200000003</v>
          </cell>
          <cell r="AE161">
            <v>8275.6200000000008</v>
          </cell>
          <cell r="AF161">
            <v>-38421829.450000003</v>
          </cell>
          <cell r="AG161">
            <v>-49159.07</v>
          </cell>
          <cell r="AH161">
            <v>3880395.67</v>
          </cell>
          <cell r="AI161">
            <v>-451414.38</v>
          </cell>
          <cell r="AJ161">
            <v>261964.69</v>
          </cell>
          <cell r="AK161">
            <v>46991261.07</v>
          </cell>
          <cell r="AL161">
            <v>13872752.060000001</v>
          </cell>
          <cell r="AM161">
            <v>244536.11</v>
          </cell>
          <cell r="AO161">
            <v>0</v>
          </cell>
          <cell r="AP161">
            <v>-348615.12</v>
          </cell>
          <cell r="AQ161">
            <v>0</v>
          </cell>
          <cell r="AR161">
            <v>3110504</v>
          </cell>
          <cell r="AS161">
            <v>-9742337.8399999999</v>
          </cell>
          <cell r="AT161">
            <v>100184664.56999999</v>
          </cell>
          <cell r="AU161">
            <v>-682468.28</v>
          </cell>
          <cell r="AW161">
            <v>11212243.07</v>
          </cell>
          <cell r="AX161">
            <v>-1805591.25</v>
          </cell>
          <cell r="AY161">
            <v>-13180940.01</v>
          </cell>
          <cell r="AZ161">
            <v>0</v>
          </cell>
          <cell r="BA161">
            <v>-3692900.14</v>
          </cell>
          <cell r="BB161">
            <v>1219016453.8699999</v>
          </cell>
          <cell r="BC161">
            <v>838169.02</v>
          </cell>
          <cell r="BD161">
            <v>3519289.18</v>
          </cell>
          <cell r="BE161">
            <v>1687267.77</v>
          </cell>
          <cell r="BF161">
            <v>1120300.95</v>
          </cell>
          <cell r="BG161">
            <v>349928.29</v>
          </cell>
          <cell r="BH161">
            <v>15521367.98</v>
          </cell>
          <cell r="BJ161">
            <v>12709.8</v>
          </cell>
          <cell r="BK161">
            <v>-80901.45</v>
          </cell>
          <cell r="BM161">
            <v>-2588253.91</v>
          </cell>
          <cell r="BN161">
            <v>0</v>
          </cell>
          <cell r="BQ161">
            <v>424241602.80000001</v>
          </cell>
          <cell r="BR161">
            <v>-1031083.4</v>
          </cell>
          <cell r="BV161">
            <v>-132148015.29000001</v>
          </cell>
          <cell r="BW161">
            <v>149485278.13000003</v>
          </cell>
          <cell r="BZ161">
            <v>-51416077.780000016</v>
          </cell>
          <cell r="CA161">
            <v>-348615.12</v>
          </cell>
          <cell r="CB161">
            <v>0</v>
          </cell>
          <cell r="CC161">
            <v>0</v>
          </cell>
          <cell r="CF161">
            <v>-348615.12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-682468.28</v>
          </cell>
          <cell r="CL161">
            <v>-348615.12</v>
          </cell>
        </row>
        <row r="162">
          <cell r="B162" t="str">
            <v>IGH01</v>
          </cell>
          <cell r="C162">
            <v>-199341.95</v>
          </cell>
          <cell r="E162">
            <v>688.77</v>
          </cell>
          <cell r="F162">
            <v>-866436399.89999998</v>
          </cell>
          <cell r="I162">
            <v>-32476.880000000001</v>
          </cell>
          <cell r="J162">
            <v>34024</v>
          </cell>
          <cell r="L162">
            <v>862033019.88</v>
          </cell>
          <cell r="N162">
            <v>3619.16</v>
          </cell>
          <cell r="O162">
            <v>20432506.600000001</v>
          </cell>
          <cell r="P162">
            <v>76951.509999999995</v>
          </cell>
          <cell r="Q162">
            <v>29522791.809999999</v>
          </cell>
          <cell r="R162">
            <v>6818461.0899999999</v>
          </cell>
          <cell r="S162">
            <v>-7238.33</v>
          </cell>
          <cell r="U162">
            <v>3310.85</v>
          </cell>
          <cell r="V162">
            <v>36921609.539999999</v>
          </cell>
          <cell r="W162">
            <v>148241.04</v>
          </cell>
          <cell r="X162">
            <v>97269736.540000007</v>
          </cell>
          <cell r="Y162">
            <v>25434691.09</v>
          </cell>
          <cell r="Z162">
            <v>-100788</v>
          </cell>
          <cell r="AB162">
            <v>46818464.399999999</v>
          </cell>
          <cell r="AC162">
            <v>151320992.16999999</v>
          </cell>
          <cell r="AD162">
            <v>-3456375.27</v>
          </cell>
          <cell r="AE162">
            <v>8275.6200000000008</v>
          </cell>
          <cell r="AF162">
            <v>-18891.07</v>
          </cell>
          <cell r="AG162">
            <v>-49159.07</v>
          </cell>
          <cell r="AH162">
            <v>3860857.54</v>
          </cell>
          <cell r="AI162">
            <v>-451414.38</v>
          </cell>
          <cell r="AJ162">
            <v>261964.69</v>
          </cell>
          <cell r="AK162">
            <v>46991261.07</v>
          </cell>
          <cell r="AL162">
            <v>72671.91</v>
          </cell>
          <cell r="AM162">
            <v>32200522.329999998</v>
          </cell>
          <cell r="AN162">
            <v>0</v>
          </cell>
          <cell r="AO162">
            <v>-767418.19</v>
          </cell>
          <cell r="AP162">
            <v>31179282.09</v>
          </cell>
          <cell r="AQ162">
            <v>0</v>
          </cell>
          <cell r="AR162">
            <v>238581602.00999999</v>
          </cell>
          <cell r="AS162">
            <v>6.69</v>
          </cell>
          <cell r="AT162">
            <v>7211464.0199999996</v>
          </cell>
          <cell r="AU162">
            <v>15995.68</v>
          </cell>
          <cell r="AX162">
            <v>-161.38999999999999</v>
          </cell>
          <cell r="AY162">
            <v>535607.63</v>
          </cell>
          <cell r="AZ162">
            <v>0.6</v>
          </cell>
          <cell r="BA162">
            <v>53283540.490000002</v>
          </cell>
          <cell r="BD162">
            <v>6199483.5499999998</v>
          </cell>
          <cell r="BG162">
            <v>2883.69</v>
          </cell>
          <cell r="BI162">
            <v>0</v>
          </cell>
          <cell r="BJ162">
            <v>367010.18</v>
          </cell>
          <cell r="BK162">
            <v>45</v>
          </cell>
          <cell r="BM162">
            <v>-2717247.37</v>
          </cell>
          <cell r="BN162">
            <v>-3870081.7</v>
          </cell>
          <cell r="BQ162">
            <v>22490578.289999999</v>
          </cell>
          <cell r="BR162">
            <v>-100788</v>
          </cell>
          <cell r="BV162">
            <v>19797926.91</v>
          </cell>
          <cell r="BW162">
            <v>-1.000000536441803E-2</v>
          </cell>
          <cell r="BZ162">
            <v>442607390.72000009</v>
          </cell>
          <cell r="CA162">
            <v>-100788</v>
          </cell>
          <cell r="CB162">
            <v>0</v>
          </cell>
          <cell r="CC162">
            <v>0</v>
          </cell>
          <cell r="CF162">
            <v>-100788</v>
          </cell>
          <cell r="CG162">
            <v>-100788</v>
          </cell>
          <cell r="CH162">
            <v>0</v>
          </cell>
          <cell r="CI162">
            <v>0</v>
          </cell>
          <cell r="CJ162">
            <v>-100788</v>
          </cell>
          <cell r="CK162">
            <v>0</v>
          </cell>
          <cell r="CL162">
            <v>-100788</v>
          </cell>
        </row>
        <row r="163">
          <cell r="B163" t="str">
            <v>IJA01</v>
          </cell>
          <cell r="C163">
            <v>-199341.95</v>
          </cell>
          <cell r="E163">
            <v>688.77</v>
          </cell>
          <cell r="F163">
            <v>-866436399.89999998</v>
          </cell>
          <cell r="G163">
            <v>-2094627.87</v>
          </cell>
          <cell r="I163">
            <v>-32476.880000000001</v>
          </cell>
          <cell r="J163">
            <v>-33</v>
          </cell>
          <cell r="L163">
            <v>862033019.88</v>
          </cell>
          <cell r="M163">
            <v>246527.41</v>
          </cell>
          <cell r="N163">
            <v>-141674.19</v>
          </cell>
          <cell r="O163">
            <v>0</v>
          </cell>
          <cell r="P163">
            <v>44375</v>
          </cell>
          <cell r="Q163">
            <v>29522791.809999999</v>
          </cell>
          <cell r="R163">
            <v>7616564.5800000001</v>
          </cell>
          <cell r="S163">
            <v>283348.39</v>
          </cell>
          <cell r="U163">
            <v>50686.35</v>
          </cell>
          <cell r="V163">
            <v>36921609.539999999</v>
          </cell>
          <cell r="W163">
            <v>91250</v>
          </cell>
          <cell r="X163">
            <v>97269736.540000007</v>
          </cell>
          <cell r="Y163">
            <v>17226777.030000001</v>
          </cell>
          <cell r="Z163">
            <v>224400998.25</v>
          </cell>
          <cell r="AC163">
            <v>-620382.88</v>
          </cell>
          <cell r="AD163">
            <v>25129459.879999999</v>
          </cell>
          <cell r="AE163">
            <v>56875</v>
          </cell>
          <cell r="AF163">
            <v>-18891.07</v>
          </cell>
          <cell r="AG163">
            <v>-24843341.609999999</v>
          </cell>
          <cell r="AH163">
            <v>3860857.54</v>
          </cell>
          <cell r="AI163">
            <v>39396098.850000001</v>
          </cell>
          <cell r="AJ163">
            <v>152416394.03999999</v>
          </cell>
          <cell r="AK163">
            <v>43609718.719999999</v>
          </cell>
          <cell r="AL163">
            <v>164793652.27000001</v>
          </cell>
          <cell r="AN163">
            <v>0</v>
          </cell>
          <cell r="AO163">
            <v>-767418.19</v>
          </cell>
          <cell r="AR163">
            <v>-2239248.23</v>
          </cell>
          <cell r="AS163">
            <v>6.69</v>
          </cell>
          <cell r="AU163">
            <v>52872393.649999999</v>
          </cell>
          <cell r="AV163">
            <v>-889746.41</v>
          </cell>
          <cell r="AW163">
            <v>469436.48</v>
          </cell>
          <cell r="AX163">
            <v>-384042.22</v>
          </cell>
          <cell r="AY163">
            <v>-201790.04</v>
          </cell>
          <cell r="AZ163">
            <v>-457811.28</v>
          </cell>
          <cell r="BD163">
            <v>4994206.03</v>
          </cell>
          <cell r="BF163">
            <v>-6045279.5999999996</v>
          </cell>
          <cell r="BH163">
            <v>116363.81</v>
          </cell>
          <cell r="BI163">
            <v>0</v>
          </cell>
          <cell r="BJ163">
            <v>367010.18</v>
          </cell>
          <cell r="BK163">
            <v>3513.15</v>
          </cell>
          <cell r="BL163">
            <v>-2453947.38</v>
          </cell>
          <cell r="BM163">
            <v>-3015842.78</v>
          </cell>
          <cell r="BN163">
            <v>-2239248.23</v>
          </cell>
          <cell r="BQ163">
            <v>116062821.53999999</v>
          </cell>
          <cell r="BR163">
            <v>222937044.78</v>
          </cell>
          <cell r="BV163">
            <v>-3536614.92</v>
          </cell>
          <cell r="BW163">
            <v>16495681.220000001</v>
          </cell>
          <cell r="BZ163">
            <v>-2715010.75</v>
          </cell>
          <cell r="CA163">
            <v>224400998.25</v>
          </cell>
          <cell r="CB163">
            <v>0</v>
          </cell>
          <cell r="CC163">
            <v>0</v>
          </cell>
          <cell r="CF163">
            <v>224400998.25</v>
          </cell>
          <cell r="CG163">
            <v>224400998.25</v>
          </cell>
          <cell r="CH163">
            <v>0</v>
          </cell>
          <cell r="CI163">
            <v>0</v>
          </cell>
          <cell r="CJ163">
            <v>224400998.25</v>
          </cell>
          <cell r="CK163">
            <v>0</v>
          </cell>
          <cell r="CL163">
            <v>222937044.78</v>
          </cell>
        </row>
        <row r="164">
          <cell r="B164" t="str">
            <v>IJA02</v>
          </cell>
          <cell r="C164">
            <v>898361.79</v>
          </cell>
          <cell r="E164">
            <v>26975.24</v>
          </cell>
          <cell r="F164">
            <v>8618.2000000000007</v>
          </cell>
          <cell r="G164">
            <v>-2094627.87</v>
          </cell>
          <cell r="J164">
            <v>175682</v>
          </cell>
          <cell r="L164">
            <v>34557060.439999998</v>
          </cell>
          <cell r="M164">
            <v>7160912.2400000002</v>
          </cell>
          <cell r="N164">
            <v>-6170336.2800000003</v>
          </cell>
          <cell r="O164">
            <v>-592614.99</v>
          </cell>
          <cell r="P164">
            <v>36395.760000000002</v>
          </cell>
          <cell r="Q164">
            <v>18553279.800000001</v>
          </cell>
          <cell r="R164">
            <v>-1526468.32</v>
          </cell>
          <cell r="S164">
            <v>38391603.460000001</v>
          </cell>
          <cell r="U164">
            <v>122409.24</v>
          </cell>
          <cell r="V164">
            <v>5166262.8899999997</v>
          </cell>
          <cell r="W164">
            <v>0</v>
          </cell>
          <cell r="X164">
            <v>35965390.799999997</v>
          </cell>
          <cell r="Y164">
            <v>-13982615.699999999</v>
          </cell>
          <cell r="Z164">
            <v>-45552515.689999998</v>
          </cell>
          <cell r="AB164">
            <v>36339161.600000001</v>
          </cell>
          <cell r="AC164">
            <v>-620382.88</v>
          </cell>
          <cell r="AD164">
            <v>0</v>
          </cell>
          <cell r="AE164">
            <v>45003633.210000001</v>
          </cell>
          <cell r="AF164">
            <v>0</v>
          </cell>
          <cell r="AG164">
            <v>-512475.09</v>
          </cell>
          <cell r="AH164">
            <v>0</v>
          </cell>
          <cell r="AI164">
            <v>0</v>
          </cell>
          <cell r="AJ164">
            <v>0</v>
          </cell>
          <cell r="AK164">
            <v>1589582.59</v>
          </cell>
          <cell r="AL164">
            <v>186939133.77000001</v>
          </cell>
          <cell r="AO164">
            <v>-26005.22</v>
          </cell>
          <cell r="AP164">
            <v>-1267428.4099999999</v>
          </cell>
          <cell r="AR164">
            <v>-658490.19999999995</v>
          </cell>
          <cell r="AS164">
            <v>-4530878.92</v>
          </cell>
          <cell r="AT164">
            <v>-3066830.12</v>
          </cell>
          <cell r="AU164">
            <v>-3895138.55</v>
          </cell>
          <cell r="AV164">
            <v>-445225.7</v>
          </cell>
          <cell r="AW164">
            <v>-560152.69999999995</v>
          </cell>
          <cell r="AX164">
            <v>-13780589.08</v>
          </cell>
          <cell r="AY164">
            <v>498297.08</v>
          </cell>
          <cell r="BA164">
            <v>111957341.38</v>
          </cell>
          <cell r="BB164">
            <v>92.7</v>
          </cell>
          <cell r="BJ164">
            <v>19581.43</v>
          </cell>
          <cell r="BN164">
            <v>147666897.76000002</v>
          </cell>
          <cell r="BO164">
            <v>-27450990</v>
          </cell>
          <cell r="BQ164">
            <v>-2736748.91</v>
          </cell>
          <cell r="BR164">
            <v>1.000000536441803E-2</v>
          </cell>
          <cell r="BV164">
            <v>9184134.9800000004</v>
          </cell>
          <cell r="BW164">
            <v>23315395.730000004</v>
          </cell>
          <cell r="BZ164">
            <v>386856.72</v>
          </cell>
          <cell r="CA164">
            <v>-45552515.689999998</v>
          </cell>
          <cell r="CB164">
            <v>38391603.460000001</v>
          </cell>
          <cell r="CC164">
            <v>7160912.2400000002</v>
          </cell>
          <cell r="CF164">
            <v>-45552515.689999998</v>
          </cell>
          <cell r="CG164">
            <v>-45552515.689999998</v>
          </cell>
          <cell r="CH164">
            <v>38391603.460000001</v>
          </cell>
          <cell r="CI164">
            <v>7160912.2400000002</v>
          </cell>
          <cell r="CJ164">
            <v>1.000000536441803E-2</v>
          </cell>
          <cell r="CK164">
            <v>0</v>
          </cell>
          <cell r="CL164">
            <v>1.000000536441803E-2</v>
          </cell>
        </row>
        <row r="165">
          <cell r="B165" t="str">
            <v>IJB01</v>
          </cell>
          <cell r="C165">
            <v>-6479929.4100000001</v>
          </cell>
          <cell r="E165">
            <v>-390528.14</v>
          </cell>
          <cell r="F165">
            <v>355766.66</v>
          </cell>
          <cell r="G165">
            <v>-29119.040000000001</v>
          </cell>
          <cell r="I165">
            <v>-8109.72</v>
          </cell>
          <cell r="J165">
            <v>34131</v>
          </cell>
          <cell r="L165">
            <v>0</v>
          </cell>
          <cell r="N165">
            <v>114205.53</v>
          </cell>
          <cell r="O165">
            <v>-53117.84</v>
          </cell>
          <cell r="P165">
            <v>1522683</v>
          </cell>
          <cell r="Q165">
            <v>2491192.91</v>
          </cell>
          <cell r="R165">
            <v>772928.18</v>
          </cell>
          <cell r="U165">
            <v>214186.55</v>
          </cell>
          <cell r="V165">
            <v>-723356.72</v>
          </cell>
          <cell r="W165">
            <v>0</v>
          </cell>
          <cell r="X165">
            <v>4982385.8099999996</v>
          </cell>
          <cell r="Y165">
            <v>1545856.35</v>
          </cell>
          <cell r="Z165">
            <v>15966922.310000001</v>
          </cell>
          <cell r="AB165">
            <v>-105589947</v>
          </cell>
          <cell r="AC165">
            <v>-727014.6</v>
          </cell>
          <cell r="AD165">
            <v>313796.24</v>
          </cell>
          <cell r="AE165">
            <v>-8091826</v>
          </cell>
          <cell r="AF165">
            <v>0</v>
          </cell>
          <cell r="AG165">
            <v>-512475.09</v>
          </cell>
          <cell r="AH165">
            <v>-8943228.6699999999</v>
          </cell>
          <cell r="AI165">
            <v>0</v>
          </cell>
          <cell r="AJ165">
            <v>0</v>
          </cell>
          <cell r="AK165">
            <v>1726982.17</v>
          </cell>
          <cell r="AL165">
            <v>43526057.270000003</v>
          </cell>
          <cell r="AO165">
            <v>0.18</v>
          </cell>
          <cell r="AR165">
            <v>7597655.2300000004</v>
          </cell>
          <cell r="AS165">
            <v>-12599422.310000001</v>
          </cell>
          <cell r="AT165">
            <v>1345573.44</v>
          </cell>
          <cell r="AU165">
            <v>-156313480.19999999</v>
          </cell>
          <cell r="AV165">
            <v>15995.68</v>
          </cell>
          <cell r="AX165">
            <v>-13780589.08</v>
          </cell>
          <cell r="AY165">
            <v>-45057733.909999996</v>
          </cell>
          <cell r="AZ165">
            <v>-271416</v>
          </cell>
          <cell r="BA165">
            <v>111957341.38</v>
          </cell>
          <cell r="BE165">
            <v>-223917.61</v>
          </cell>
          <cell r="BF165">
            <v>-12417.09</v>
          </cell>
          <cell r="BG165">
            <v>-47284.51</v>
          </cell>
          <cell r="BH165">
            <v>-5047929.3600000003</v>
          </cell>
          <cell r="BI165">
            <v>-5812613.5899999999</v>
          </cell>
          <cell r="BJ165">
            <v>109412.5</v>
          </cell>
          <cell r="BN165">
            <v>14143460.92</v>
          </cell>
          <cell r="BQ165">
            <v>6385754</v>
          </cell>
          <cell r="BR165">
            <v>15966922.310000001</v>
          </cell>
          <cell r="BV165">
            <v>-105589947</v>
          </cell>
          <cell r="BW165">
            <v>-947243.49</v>
          </cell>
          <cell r="BZ165">
            <v>-13421875.890000001</v>
          </cell>
          <cell r="CA165">
            <v>15966922.310000001</v>
          </cell>
          <cell r="CB165">
            <v>0</v>
          </cell>
          <cell r="CC165">
            <v>0</v>
          </cell>
          <cell r="CF165">
            <v>15966922.310000001</v>
          </cell>
          <cell r="CG165">
            <v>15966922.310000001</v>
          </cell>
          <cell r="CH165">
            <v>0</v>
          </cell>
          <cell r="CI165">
            <v>0</v>
          </cell>
          <cell r="CJ165">
            <v>15966922.310000001</v>
          </cell>
          <cell r="CK165">
            <v>0</v>
          </cell>
          <cell r="CL165">
            <v>15966922.310000001</v>
          </cell>
        </row>
        <row r="166">
          <cell r="B166" t="str">
            <v>IJC01</v>
          </cell>
          <cell r="C166">
            <v>-6479929.4100000001</v>
          </cell>
          <cell r="E166">
            <v>-390528.14</v>
          </cell>
          <cell r="F166">
            <v>1528805382.1300001</v>
          </cell>
          <cell r="G166">
            <v>-88544.83</v>
          </cell>
          <cell r="J166">
            <v>901717.28</v>
          </cell>
          <cell r="L166">
            <v>397550586</v>
          </cell>
          <cell r="N166">
            <v>89313.18</v>
          </cell>
          <cell r="O166">
            <v>-53117.84</v>
          </cell>
          <cell r="P166">
            <v>36395.760000000002</v>
          </cell>
          <cell r="Q166">
            <v>21398820.59</v>
          </cell>
          <cell r="R166">
            <v>589410.91</v>
          </cell>
          <cell r="S166">
            <v>-178626.35</v>
          </cell>
          <cell r="U166">
            <v>49481.2</v>
          </cell>
          <cell r="V166">
            <v>-723356.72</v>
          </cell>
          <cell r="W166">
            <v>6778.68</v>
          </cell>
          <cell r="X166">
            <v>72745856.269999996</v>
          </cell>
          <cell r="Y166">
            <v>0</v>
          </cell>
          <cell r="AB166">
            <v>127267766.84999999</v>
          </cell>
          <cell r="AC166">
            <v>-7614.04</v>
          </cell>
          <cell r="AD166">
            <v>106788873.70999999</v>
          </cell>
          <cell r="AE166">
            <v>329766.75</v>
          </cell>
          <cell r="AF166">
            <v>-94144676.859999999</v>
          </cell>
          <cell r="AG166">
            <v>15889891.119999999</v>
          </cell>
          <cell r="AH166">
            <v>-8943228.6699999999</v>
          </cell>
          <cell r="AI166">
            <v>2736867.25</v>
          </cell>
          <cell r="AJ166">
            <v>35014757.479999997</v>
          </cell>
          <cell r="AK166">
            <v>1726982.17</v>
          </cell>
          <cell r="AL166">
            <v>48773813.009999998</v>
          </cell>
          <cell r="AM166">
            <v>171457.83</v>
          </cell>
          <cell r="AO166">
            <v>0.18</v>
          </cell>
          <cell r="AP166">
            <v>25375733.289999999</v>
          </cell>
          <cell r="AR166">
            <v>36492302.109999999</v>
          </cell>
          <cell r="AS166">
            <v>31887567.190000001</v>
          </cell>
          <cell r="AT166">
            <v>1345573.44</v>
          </cell>
          <cell r="AU166">
            <v>-410855537.20999998</v>
          </cell>
          <cell r="AV166">
            <v>2.16</v>
          </cell>
          <cell r="AW166">
            <v>0</v>
          </cell>
          <cell r="AX166">
            <v>-161.37</v>
          </cell>
          <cell r="AZ166">
            <v>480</v>
          </cell>
          <cell r="BA166">
            <v>76094412.780000001</v>
          </cell>
          <cell r="BB166">
            <v>596300.5</v>
          </cell>
          <cell r="BD166">
            <v>-11770.43</v>
          </cell>
          <cell r="BE166">
            <v>-4038601.44</v>
          </cell>
          <cell r="BF166">
            <v>197579.16</v>
          </cell>
          <cell r="BG166">
            <v>3477.51</v>
          </cell>
          <cell r="BH166">
            <v>-5047929.3600000003</v>
          </cell>
          <cell r="BI166">
            <v>-5812613.5899999999</v>
          </cell>
          <cell r="BJ166">
            <v>-3281.45</v>
          </cell>
          <cell r="BL166">
            <v>144403.34</v>
          </cell>
          <cell r="BM166">
            <v>30760.81</v>
          </cell>
          <cell r="BN166">
            <v>36492302.109999999</v>
          </cell>
          <cell r="BO166">
            <v>-96078465</v>
          </cell>
          <cell r="BQ166">
            <v>3430271984</v>
          </cell>
          <cell r="BR166">
            <v>12070782.080000043</v>
          </cell>
          <cell r="BV166">
            <v>668062597.57999992</v>
          </cell>
          <cell r="BW166">
            <v>0</v>
          </cell>
          <cell r="BZ166">
            <v>-96158.87</v>
          </cell>
          <cell r="CA166">
            <v>25375733.289999999</v>
          </cell>
          <cell r="CB166">
            <v>0</v>
          </cell>
          <cell r="CC166">
            <v>0</v>
          </cell>
          <cell r="CF166">
            <v>25375733.289999999</v>
          </cell>
          <cell r="CG166">
            <v>0</v>
          </cell>
          <cell r="CH166">
            <v>0</v>
          </cell>
          <cell r="CI166">
            <v>0</v>
          </cell>
          <cell r="CJ166">
            <v>397550586</v>
          </cell>
          <cell r="CK166">
            <v>-410855537.20999998</v>
          </cell>
          <cell r="CL166">
            <v>25375733.290000021</v>
          </cell>
        </row>
        <row r="167">
          <cell r="B167" t="str">
            <v>IKA01</v>
          </cell>
          <cell r="C167">
            <v>10865000</v>
          </cell>
          <cell r="D167">
            <v>0</v>
          </cell>
          <cell r="E167">
            <v>132000</v>
          </cell>
          <cell r="F167">
            <v>-77461</v>
          </cell>
          <cell r="G167">
            <v>-6897466.1200000001</v>
          </cell>
          <cell r="H167">
            <v>-3.637978807091713E-12</v>
          </cell>
          <cell r="I167">
            <v>-1.314970177190844E-8</v>
          </cell>
          <cell r="J167">
            <v>-932218.65</v>
          </cell>
          <cell r="K167">
            <v>0</v>
          </cell>
          <cell r="L167">
            <v>0</v>
          </cell>
          <cell r="M167">
            <v>61618253.649999999</v>
          </cell>
          <cell r="N167">
            <v>9.6624717116355896E-8</v>
          </cell>
          <cell r="O167">
            <v>-159144.38</v>
          </cell>
          <cell r="P167">
            <v>0</v>
          </cell>
          <cell r="Q167">
            <v>6.0314050642773509E-8</v>
          </cell>
          <cell r="R167">
            <v>-5.8207660913467407E-11</v>
          </cell>
          <cell r="S167">
            <v>1.0151416063308716E-7</v>
          </cell>
          <cell r="T167">
            <v>-5.3269786803866737E-7</v>
          </cell>
          <cell r="U167">
            <v>2.3277380023500882E-11</v>
          </cell>
          <cell r="V167">
            <v>0</v>
          </cell>
          <cell r="W167">
            <v>4.6566128730773926E-10</v>
          </cell>
          <cell r="X167">
            <v>0</v>
          </cell>
          <cell r="Y167">
            <v>121552312</v>
          </cell>
          <cell r="Z167">
            <v>-30517916.739999998</v>
          </cell>
          <cell r="AA167">
            <v>3.771856427192688E-7</v>
          </cell>
          <cell r="AB167">
            <v>7.8529410529881716E-8</v>
          </cell>
          <cell r="AC167">
            <v>-150622350.09</v>
          </cell>
          <cell r="AD167">
            <v>2167702.33</v>
          </cell>
          <cell r="AE167">
            <v>-1.3061799108982086E-7</v>
          </cell>
          <cell r="AF167">
            <v>-1.6620379028609022E-7</v>
          </cell>
          <cell r="AG167">
            <v>-8.2538463175296783E-8</v>
          </cell>
          <cell r="AH167">
            <v>1.1641532182693481E-10</v>
          </cell>
          <cell r="AI167">
            <v>0</v>
          </cell>
          <cell r="AJ167">
            <v>0</v>
          </cell>
          <cell r="AK167">
            <v>3822039.03</v>
          </cell>
          <cell r="AL167">
            <v>0</v>
          </cell>
          <cell r="AM167">
            <v>5.9371814131736755E-9</v>
          </cell>
          <cell r="AN167">
            <v>-9.8720192909240723E-8</v>
          </cell>
          <cell r="AO167">
            <v>-2.230517566204071E-7</v>
          </cell>
          <cell r="AP167">
            <v>96355874.650000006</v>
          </cell>
          <cell r="AQ167">
            <v>-9.3132257461547852E-10</v>
          </cell>
          <cell r="AR167">
            <v>140295657.81999999</v>
          </cell>
          <cell r="AS167">
            <v>-6.5192580223083496E-9</v>
          </cell>
          <cell r="AT167">
            <v>-135926.5</v>
          </cell>
          <cell r="AU167">
            <v>15623841.369999999</v>
          </cell>
          <cell r="AV167">
            <v>0</v>
          </cell>
          <cell r="AW167">
            <v>643013</v>
          </cell>
          <cell r="AX167">
            <v>37528</v>
          </cell>
          <cell r="AY167">
            <v>1.1641532182693481E-10</v>
          </cell>
          <cell r="AZ167">
            <v>-1.1059455573558807E-9</v>
          </cell>
          <cell r="BA167">
            <v>-1.5677414921810851E-10</v>
          </cell>
          <cell r="BB167">
            <v>-1.1638690011750441E-11</v>
          </cell>
          <cell r="BC167">
            <v>8.149072527885437E-10</v>
          </cell>
          <cell r="BD167">
            <v>0</v>
          </cell>
          <cell r="BE167">
            <v>0</v>
          </cell>
          <cell r="BF167">
            <v>0</v>
          </cell>
          <cell r="BG167">
            <v>-39215686</v>
          </cell>
          <cell r="BH167">
            <v>0</v>
          </cell>
          <cell r="BI167">
            <v>0</v>
          </cell>
          <cell r="BJ167">
            <v>0</v>
          </cell>
          <cell r="BK167">
            <v>-92156881</v>
          </cell>
          <cell r="BL167">
            <v>2.1827872842550278E-11</v>
          </cell>
          <cell r="BM167">
            <v>0</v>
          </cell>
          <cell r="BN167">
            <v>-3914597.9700000063</v>
          </cell>
          <cell r="BO167">
            <v>4.3698378249246161E-13</v>
          </cell>
          <cell r="BP167">
            <v>0</v>
          </cell>
          <cell r="BQ167">
            <v>1.9073486328125E-6</v>
          </cell>
          <cell r="BR167">
            <v>-1199946.7399999946</v>
          </cell>
          <cell r="BV167">
            <v>-3418120.57</v>
          </cell>
          <cell r="BW167">
            <v>-165530776.73999998</v>
          </cell>
          <cell r="BZ167">
            <v>-10462618.770000011</v>
          </cell>
          <cell r="CA167">
            <v>-30517916.739999998</v>
          </cell>
          <cell r="CB167">
            <v>0</v>
          </cell>
          <cell r="CC167">
            <v>0</v>
          </cell>
          <cell r="CF167">
            <v>-30517916.739999998</v>
          </cell>
          <cell r="CG167">
            <v>-30517916.739999998</v>
          </cell>
          <cell r="CH167">
            <v>0</v>
          </cell>
          <cell r="CI167">
            <v>0</v>
          </cell>
          <cell r="CJ167">
            <v>-1199946.7399999946</v>
          </cell>
          <cell r="CK167">
            <v>-77461</v>
          </cell>
          <cell r="CL167">
            <v>-1122485.7399999946</v>
          </cell>
        </row>
        <row r="168">
          <cell r="B168" t="str">
            <v>IKB01</v>
          </cell>
          <cell r="C168">
            <v>-21623302.48</v>
          </cell>
          <cell r="E168">
            <v>-419321.49</v>
          </cell>
          <cell r="F168">
            <v>-2340624.89</v>
          </cell>
          <cell r="G168">
            <v>-7357706.25</v>
          </cell>
          <cell r="I168">
            <v>-12401.76</v>
          </cell>
          <cell r="J168">
            <v>-9619978</v>
          </cell>
          <cell r="K168">
            <v>-21651746</v>
          </cell>
          <cell r="L168">
            <v>-13461730.619999999</v>
          </cell>
          <cell r="M168">
            <v>-12587604.390000001</v>
          </cell>
          <cell r="N168">
            <v>-5573718.3200000003</v>
          </cell>
          <cell r="O168">
            <v>1050853.1499999999</v>
          </cell>
          <cell r="Q168">
            <v>-24541427.52</v>
          </cell>
          <cell r="R168">
            <v>42633</v>
          </cell>
          <cell r="S168">
            <v>-42087199.25</v>
          </cell>
          <cell r="U168">
            <v>0</v>
          </cell>
          <cell r="V168">
            <v>1990786.1</v>
          </cell>
          <cell r="W168">
            <v>763521.79</v>
          </cell>
          <cell r="X168">
            <v>21805266.260000002</v>
          </cell>
          <cell r="Y168">
            <v>86109.77</v>
          </cell>
          <cell r="Z168">
            <v>-85093942.969999999</v>
          </cell>
          <cell r="AC168">
            <v>-150622350.09</v>
          </cell>
          <cell r="AD168">
            <v>15050848.640000001</v>
          </cell>
          <cell r="AE168">
            <v>745833.92</v>
          </cell>
          <cell r="AF168">
            <v>-612876803</v>
          </cell>
          <cell r="AG168">
            <v>131235.66</v>
          </cell>
          <cell r="AH168">
            <v>-1378651.38</v>
          </cell>
          <cell r="AI168">
            <v>-4678939</v>
          </cell>
          <cell r="AJ168">
            <v>183811229.69999999</v>
          </cell>
          <cell r="AK168">
            <v>3599912.46</v>
          </cell>
          <cell r="AL168">
            <v>52414432.810000002</v>
          </cell>
          <cell r="AM168">
            <v>-84411.7</v>
          </cell>
          <cell r="AN168">
            <v>242202.12</v>
          </cell>
          <cell r="AO168">
            <v>-81078.820000000007</v>
          </cell>
          <cell r="AP168">
            <v>-87.21</v>
          </cell>
          <cell r="AQ168">
            <v>-13676.09</v>
          </cell>
          <cell r="AR168">
            <v>-158868277.47999999</v>
          </cell>
          <cell r="AS168">
            <v>122453517.7</v>
          </cell>
          <cell r="AT168">
            <v>-5200.9799999999996</v>
          </cell>
          <cell r="AU168">
            <v>-176157194.75</v>
          </cell>
          <cell r="AV168">
            <v>2.29</v>
          </cell>
          <cell r="AW168">
            <v>-576421.85</v>
          </cell>
          <cell r="AX168">
            <v>0</v>
          </cell>
          <cell r="AY168">
            <v>-18704.03</v>
          </cell>
          <cell r="AZ168">
            <v>-660346.80000000005</v>
          </cell>
          <cell r="BA168">
            <v>-3892024.95</v>
          </cell>
          <cell r="BB168">
            <v>-15065.72</v>
          </cell>
          <cell r="BC168">
            <v>-892116.73</v>
          </cell>
          <cell r="BF168">
            <v>5548064.7800000003</v>
          </cell>
          <cell r="BG168">
            <v>13248.99</v>
          </cell>
          <cell r="BJ168">
            <v>-0.06</v>
          </cell>
          <cell r="BK168">
            <v>-0.08</v>
          </cell>
          <cell r="BM168">
            <v>0</v>
          </cell>
          <cell r="BN168">
            <v>-302816741.29000002</v>
          </cell>
          <cell r="BO168">
            <v>-2880418.8</v>
          </cell>
          <cell r="BR168">
            <v>-368373286.70999998</v>
          </cell>
          <cell r="BV168">
            <v>427502676.89999998</v>
          </cell>
          <cell r="BW168">
            <v>23892001.639999997</v>
          </cell>
          <cell r="BZ168">
            <v>-2078334.93</v>
          </cell>
          <cell r="CA168">
            <v>-85259520.699999988</v>
          </cell>
          <cell r="CB168">
            <v>-42087199.25</v>
          </cell>
          <cell r="CC168">
            <v>-12587604.390000001</v>
          </cell>
          <cell r="CF168">
            <v>-85259520.699999988</v>
          </cell>
          <cell r="CG168">
            <v>-85259433.489999995</v>
          </cell>
          <cell r="CH168">
            <v>-42087199.25</v>
          </cell>
          <cell r="CI168">
            <v>-12587604.390000001</v>
          </cell>
          <cell r="CJ168">
            <v>-178704001.80000001</v>
          </cell>
          <cell r="CK168">
            <v>-210172823.37</v>
          </cell>
          <cell r="CL168">
            <v>-144738732.71999997</v>
          </cell>
        </row>
        <row r="169">
          <cell r="B169" t="str">
            <v>IKC01</v>
          </cell>
          <cell r="C169">
            <v>15160681.33</v>
          </cell>
          <cell r="D169">
            <v>0</v>
          </cell>
          <cell r="E169">
            <v>11582.13</v>
          </cell>
          <cell r="F169">
            <v>0</v>
          </cell>
          <cell r="G169">
            <v>8162.25</v>
          </cell>
          <cell r="H169">
            <v>0</v>
          </cell>
          <cell r="I169">
            <v>-6.5483618527650833E-9</v>
          </cell>
          <cell r="J169">
            <v>-5.8207660913467407E-10</v>
          </cell>
          <cell r="K169">
            <v>32676602</v>
          </cell>
          <cell r="L169">
            <v>2023991.38</v>
          </cell>
          <cell r="M169">
            <v>5419.5</v>
          </cell>
          <cell r="N169">
            <v>0</v>
          </cell>
          <cell r="O169">
            <v>912036.64</v>
          </cell>
          <cell r="P169">
            <v>6.1700120568275452E-8</v>
          </cell>
          <cell r="Q169">
            <v>7493072.1100000003</v>
          </cell>
          <cell r="R169">
            <v>0</v>
          </cell>
          <cell r="S169">
            <v>-28.1</v>
          </cell>
          <cell r="T169">
            <v>0</v>
          </cell>
          <cell r="U169">
            <v>3.4924596548080444E-9</v>
          </cell>
          <cell r="V169">
            <v>3687576.19</v>
          </cell>
          <cell r="W169">
            <v>7.7821315613846309E-8</v>
          </cell>
          <cell r="X169">
            <v>14986144.25</v>
          </cell>
          <cell r="Y169">
            <v>2.2191670723259449E-10</v>
          </cell>
          <cell r="Z169">
            <v>3084908.93</v>
          </cell>
          <cell r="AA169">
            <v>0</v>
          </cell>
          <cell r="AB169">
            <v>-105589947</v>
          </cell>
          <cell r="AC169">
            <v>148</v>
          </cell>
          <cell r="AD169">
            <v>6226725.0199999996</v>
          </cell>
          <cell r="AE169">
            <v>1.7203365132445469E-7</v>
          </cell>
          <cell r="AF169">
            <v>127382226.03</v>
          </cell>
          <cell r="AG169">
            <v>-2.1949381334707141E-7</v>
          </cell>
          <cell r="AH169">
            <v>3.7602148950099945E-8</v>
          </cell>
          <cell r="AI169">
            <v>4.8428773880004883E-8</v>
          </cell>
          <cell r="AJ169">
            <v>5.1409188017714769E-8</v>
          </cell>
          <cell r="AK169">
            <v>-4.0745362639427185E-10</v>
          </cell>
          <cell r="AL169">
            <v>3109.88</v>
          </cell>
          <cell r="AM169">
            <v>1802.22</v>
          </cell>
          <cell r="AN169">
            <v>3.0919181881472468E-8</v>
          </cell>
          <cell r="AO169">
            <v>-5.3615281103702728E-9</v>
          </cell>
          <cell r="AP169">
            <v>0</v>
          </cell>
          <cell r="AQ169">
            <v>-1.3271346688270569E-8</v>
          </cell>
          <cell r="AR169">
            <v>987.35</v>
          </cell>
          <cell r="AS169">
            <v>57783326.719999999</v>
          </cell>
          <cell r="AT169">
            <v>-2078334.93</v>
          </cell>
          <cell r="AU169">
            <v>1613348.07</v>
          </cell>
          <cell r="AV169">
            <v>-10491435.48</v>
          </cell>
          <cell r="AW169">
            <v>-2563028.42</v>
          </cell>
          <cell r="AX169">
            <v>-4.0745362639427185E-9</v>
          </cell>
          <cell r="AY169">
            <v>8062597.5300000003</v>
          </cell>
          <cell r="AZ169">
            <v>687.67</v>
          </cell>
          <cell r="BA169">
            <v>-3.7853169487789273E-9</v>
          </cell>
          <cell r="BB169">
            <v>3.7252902984619141E-9</v>
          </cell>
          <cell r="BC169">
            <v>539.88</v>
          </cell>
          <cell r="BD169">
            <v>0</v>
          </cell>
          <cell r="BE169">
            <v>-9.3132257461547852E-10</v>
          </cell>
          <cell r="BF169">
            <v>0</v>
          </cell>
          <cell r="BG169">
            <v>2.6193447411060333E-10</v>
          </cell>
          <cell r="BH169">
            <v>-7.4578565545380116E-9</v>
          </cell>
          <cell r="BI169">
            <v>1.2732925824820995E-11</v>
          </cell>
          <cell r="BJ169">
            <v>1.1146781275783724E-9</v>
          </cell>
          <cell r="BK169">
            <v>1.1641532182693481E-9</v>
          </cell>
          <cell r="BL169">
            <v>-32676602</v>
          </cell>
          <cell r="BM169">
            <v>0</v>
          </cell>
          <cell r="BN169">
            <v>6755371.3600000003</v>
          </cell>
          <cell r="BO169">
            <v>0</v>
          </cell>
          <cell r="BP169">
            <v>0</v>
          </cell>
          <cell r="BQ169">
            <v>0</v>
          </cell>
          <cell r="BR169">
            <v>19878253.960000001</v>
          </cell>
          <cell r="BS169">
            <v>0</v>
          </cell>
          <cell r="BT169">
            <v>1.1641532182693481E-10</v>
          </cell>
          <cell r="BU169">
            <v>0</v>
          </cell>
          <cell r="BV169">
            <v>210502684.14999998</v>
          </cell>
          <cell r="BW169">
            <v>-4679389.32</v>
          </cell>
          <cell r="BX169">
            <v>0</v>
          </cell>
          <cell r="BY169">
            <v>0</v>
          </cell>
          <cell r="BZ169">
            <v>2024139.38</v>
          </cell>
          <cell r="CA169">
            <v>3086711.1500000004</v>
          </cell>
          <cell r="CB169">
            <v>-28.1</v>
          </cell>
          <cell r="CC169">
            <v>5419.5</v>
          </cell>
          <cell r="CF169">
            <v>3086711.1500000004</v>
          </cell>
          <cell r="CG169">
            <v>3086711.1500000004</v>
          </cell>
          <cell r="CH169">
            <v>-28.1</v>
          </cell>
          <cell r="CI169">
            <v>5419.5</v>
          </cell>
          <cell r="CJ169">
            <v>18264905.890000001</v>
          </cell>
          <cell r="CK169">
            <v>16785611.530000001</v>
          </cell>
          <cell r="CL169">
            <v>3092642.4299999997</v>
          </cell>
        </row>
        <row r="170">
          <cell r="B170" t="str">
            <v>IKC04</v>
          </cell>
          <cell r="C170">
            <v>0</v>
          </cell>
          <cell r="E170">
            <v>101536.01</v>
          </cell>
          <cell r="F170">
            <v>1779263.5</v>
          </cell>
          <cell r="G170">
            <v>4690.93</v>
          </cell>
          <cell r="H170">
            <v>-17848.310000000001</v>
          </cell>
          <cell r="K170">
            <v>-5000</v>
          </cell>
          <cell r="L170">
            <v>2023991.38</v>
          </cell>
          <cell r="M170">
            <v>-232368.59</v>
          </cell>
          <cell r="N170">
            <v>-182525.56</v>
          </cell>
          <cell r="O170">
            <v>97704.39</v>
          </cell>
          <cell r="P170">
            <v>0</v>
          </cell>
          <cell r="Q170">
            <v>-217697</v>
          </cell>
          <cell r="R170">
            <v>30891309.73</v>
          </cell>
          <cell r="S170">
            <v>-479814.33</v>
          </cell>
          <cell r="U170">
            <v>12000</v>
          </cell>
          <cell r="V170">
            <v>127659.14</v>
          </cell>
          <cell r="W170">
            <v>0</v>
          </cell>
          <cell r="X170">
            <v>15427883.43</v>
          </cell>
          <cell r="Y170">
            <v>105186533.25</v>
          </cell>
          <cell r="Z170">
            <v>-4845536.8600000003</v>
          </cell>
          <cell r="AB170">
            <v>1717425</v>
          </cell>
          <cell r="AC170">
            <v>219292410.69</v>
          </cell>
          <cell r="AD170">
            <v>23752382.710000001</v>
          </cell>
          <cell r="AE170">
            <v>21355179.260000002</v>
          </cell>
          <cell r="AF170">
            <v>151387375.53999999</v>
          </cell>
          <cell r="AG170">
            <v>-136077842.97999999</v>
          </cell>
          <cell r="AH170">
            <v>-81666.649999999994</v>
          </cell>
          <cell r="AJ170">
            <v>-6973.21</v>
          </cell>
          <cell r="AK170">
            <v>2135707.73</v>
          </cell>
          <cell r="AM170">
            <v>707396.5</v>
          </cell>
          <cell r="AO170">
            <v>-7741.58</v>
          </cell>
          <cell r="AP170">
            <v>-120645.74</v>
          </cell>
          <cell r="AR170">
            <v>2408165.4900000002</v>
          </cell>
          <cell r="AS170">
            <v>-30516850.34</v>
          </cell>
          <cell r="AU170">
            <v>-5591.22</v>
          </cell>
          <cell r="AV170">
            <v>-152920.9</v>
          </cell>
          <cell r="AW170">
            <v>1013383.82</v>
          </cell>
          <cell r="BB170">
            <v>2184734</v>
          </cell>
          <cell r="BC170">
            <v>988502.24</v>
          </cell>
          <cell r="BD170">
            <v>-5041935.16</v>
          </cell>
          <cell r="BE170">
            <v>-468954.08</v>
          </cell>
          <cell r="BF170">
            <v>-387648.34</v>
          </cell>
          <cell r="BG170">
            <v>-529892.6</v>
          </cell>
          <cell r="BK170">
            <v>-28917.45</v>
          </cell>
          <cell r="BL170">
            <v>-32676602</v>
          </cell>
          <cell r="BM170">
            <v>460951.95</v>
          </cell>
          <cell r="BN170">
            <v>-4563138.97</v>
          </cell>
          <cell r="BO170">
            <v>-4844027.34</v>
          </cell>
          <cell r="BR170">
            <v>-5557719.7800000003</v>
          </cell>
          <cell r="BV170">
            <v>1717425</v>
          </cell>
          <cell r="BW170">
            <v>12245513.639999999</v>
          </cell>
          <cell r="BZ170">
            <v>213852482.75</v>
          </cell>
          <cell r="CA170">
            <v>-4845536.8600000003</v>
          </cell>
          <cell r="CB170">
            <v>-479814.33</v>
          </cell>
          <cell r="CC170">
            <v>-232368.59</v>
          </cell>
          <cell r="CF170">
            <v>-4845536.8600000003</v>
          </cell>
          <cell r="CG170">
            <v>-4845536.8600000003</v>
          </cell>
          <cell r="CH170">
            <v>-479814.33</v>
          </cell>
          <cell r="CI170">
            <v>-232368.59</v>
          </cell>
          <cell r="CJ170">
            <v>-5557719.7800000003</v>
          </cell>
          <cell r="CK170">
            <v>0</v>
          </cell>
          <cell r="CL170">
            <v>-5557719.7800000003</v>
          </cell>
        </row>
        <row r="171">
          <cell r="B171" t="str">
            <v>IKC05</v>
          </cell>
          <cell r="C171">
            <v>16931000</v>
          </cell>
          <cell r="E171">
            <v>973000</v>
          </cell>
          <cell r="F171">
            <v>194383550.74000001</v>
          </cell>
          <cell r="G171">
            <v>358566.25</v>
          </cell>
          <cell r="J171">
            <v>164687.01999999999</v>
          </cell>
          <cell r="K171">
            <v>4322731.58</v>
          </cell>
          <cell r="L171">
            <v>-163210919.09999999</v>
          </cell>
          <cell r="M171">
            <v>1230692</v>
          </cell>
          <cell r="N171">
            <v>339417</v>
          </cell>
          <cell r="O171">
            <v>10336771.52</v>
          </cell>
          <cell r="P171">
            <v>501983.23</v>
          </cell>
          <cell r="Q171">
            <v>17500</v>
          </cell>
          <cell r="R171">
            <v>19522004.32</v>
          </cell>
          <cell r="S171">
            <v>1338489</v>
          </cell>
          <cell r="U171">
            <v>12000</v>
          </cell>
          <cell r="V171">
            <v>44022938.119999997</v>
          </cell>
          <cell r="W171">
            <v>1813424.67</v>
          </cell>
          <cell r="X171">
            <v>-183602.25</v>
          </cell>
          <cell r="Y171">
            <v>40362571.369999997</v>
          </cell>
          <cell r="Z171">
            <v>12362779.52</v>
          </cell>
          <cell r="AB171">
            <v>4544775</v>
          </cell>
          <cell r="AC171">
            <v>-54359709.640000001</v>
          </cell>
          <cell r="AD171">
            <v>2988047.15</v>
          </cell>
          <cell r="AE171">
            <v>704463.43</v>
          </cell>
          <cell r="AF171">
            <v>74601737.689999998</v>
          </cell>
          <cell r="AG171">
            <v>-59884575.689999998</v>
          </cell>
          <cell r="AH171">
            <v>-3723995.63</v>
          </cell>
          <cell r="AI171">
            <v>-5187012.49</v>
          </cell>
          <cell r="AM171">
            <v>20100.8</v>
          </cell>
          <cell r="AO171">
            <v>0</v>
          </cell>
          <cell r="AP171">
            <v>345886.55</v>
          </cell>
          <cell r="AQ171">
            <v>80182104.909999996</v>
          </cell>
          <cell r="AS171">
            <v>2968434.03</v>
          </cell>
          <cell r="AT171">
            <v>0</v>
          </cell>
          <cell r="AU171">
            <v>16934537.129999999</v>
          </cell>
          <cell r="AV171">
            <v>0</v>
          </cell>
          <cell r="AW171">
            <v>1191065</v>
          </cell>
          <cell r="AX171">
            <v>37528</v>
          </cell>
          <cell r="AY171">
            <v>0</v>
          </cell>
          <cell r="AZ171">
            <v>-119.98</v>
          </cell>
          <cell r="BA171">
            <v>108584768.52</v>
          </cell>
          <cell r="BB171">
            <v>-758</v>
          </cell>
          <cell r="BC171">
            <v>988502.24</v>
          </cell>
          <cell r="BD171">
            <v>-5041935.16</v>
          </cell>
          <cell r="BE171">
            <v>-468954.08</v>
          </cell>
          <cell r="BF171">
            <v>-387648.34</v>
          </cell>
          <cell r="BG171">
            <v>-529892.6</v>
          </cell>
          <cell r="BH171">
            <v>1809118.17</v>
          </cell>
          <cell r="BI171">
            <v>-8567.91</v>
          </cell>
          <cell r="BJ171">
            <v>564634.76</v>
          </cell>
          <cell r="BL171">
            <v>194840.22</v>
          </cell>
          <cell r="BN171">
            <v>8888162</v>
          </cell>
          <cell r="BR171">
            <v>14931960.52</v>
          </cell>
          <cell r="BV171">
            <v>4544775</v>
          </cell>
          <cell r="BW171">
            <v>-105589947</v>
          </cell>
          <cell r="BZ171">
            <v>0</v>
          </cell>
          <cell r="CA171">
            <v>12362779.52</v>
          </cell>
          <cell r="CB171">
            <v>1338489</v>
          </cell>
          <cell r="CC171">
            <v>1230692</v>
          </cell>
          <cell r="CF171">
            <v>12362779.52</v>
          </cell>
          <cell r="CG171">
            <v>12362779.52</v>
          </cell>
          <cell r="CH171">
            <v>1338489</v>
          </cell>
          <cell r="CI171">
            <v>1230692</v>
          </cell>
          <cell r="CJ171">
            <v>14931960.52</v>
          </cell>
          <cell r="CK171">
            <v>0</v>
          </cell>
          <cell r="CL171">
            <v>14931960.52</v>
          </cell>
        </row>
        <row r="172">
          <cell r="B172" t="str">
            <v>IKF01</v>
          </cell>
          <cell r="C172">
            <v>4865000</v>
          </cell>
          <cell r="E172">
            <v>1118000</v>
          </cell>
          <cell r="F172">
            <v>371890567.76999998</v>
          </cell>
          <cell r="G172">
            <v>8607</v>
          </cell>
          <cell r="J172">
            <v>30424</v>
          </cell>
          <cell r="K172">
            <v>8162330.1299999999</v>
          </cell>
          <cell r="L172">
            <v>0</v>
          </cell>
          <cell r="M172">
            <v>-157541268</v>
          </cell>
          <cell r="N172">
            <v>-141674.19</v>
          </cell>
          <cell r="O172">
            <v>1934.08</v>
          </cell>
          <cell r="P172">
            <v>657324.38</v>
          </cell>
          <cell r="Q172">
            <v>4150</v>
          </cell>
          <cell r="S172">
            <v>283348.39</v>
          </cell>
          <cell r="U172">
            <v>0</v>
          </cell>
          <cell r="V172">
            <v>3987.78</v>
          </cell>
          <cell r="W172">
            <v>1273813.6200000001</v>
          </cell>
          <cell r="X172">
            <v>8300</v>
          </cell>
          <cell r="Y172">
            <v>-170620494</v>
          </cell>
          <cell r="Z172">
            <v>452412.48</v>
          </cell>
          <cell r="AC172">
            <v>22588249.620000001</v>
          </cell>
          <cell r="AD172">
            <v>1944219.7</v>
          </cell>
          <cell r="AE172">
            <v>13576293.99</v>
          </cell>
          <cell r="AF172">
            <v>3171584.04</v>
          </cell>
          <cell r="AG172">
            <v>-48236.9</v>
          </cell>
          <cell r="AJ172">
            <v>3233744.62</v>
          </cell>
          <cell r="AL172">
            <v>2228966.58</v>
          </cell>
          <cell r="AO172">
            <v>2484.9</v>
          </cell>
          <cell r="AT172">
            <v>1015.98</v>
          </cell>
          <cell r="AU172">
            <v>322997.95</v>
          </cell>
          <cell r="AV172">
            <v>258365.24</v>
          </cell>
          <cell r="AW172">
            <v>355606.01</v>
          </cell>
          <cell r="AX172">
            <v>-6280818.8300000001</v>
          </cell>
          <cell r="AY172">
            <v>0</v>
          </cell>
          <cell r="AZ172">
            <v>-277179</v>
          </cell>
          <cell r="BA172">
            <v>108584768.52</v>
          </cell>
          <cell r="BJ172">
            <v>271335.67999999999</v>
          </cell>
          <cell r="BN172">
            <v>-157541268</v>
          </cell>
          <cell r="BR172">
            <v>-170620494</v>
          </cell>
          <cell r="BV172">
            <v>372247851.83999997</v>
          </cell>
          <cell r="BW172">
            <v>667183525.05999994</v>
          </cell>
          <cell r="BZ172">
            <v>22588249.620000001</v>
          </cell>
          <cell r="CA172">
            <v>0</v>
          </cell>
          <cell r="CB172">
            <v>0</v>
          </cell>
          <cell r="CC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-170620494</v>
          </cell>
          <cell r="CK172">
            <v>0</v>
          </cell>
          <cell r="CL172">
            <v>-170620494</v>
          </cell>
        </row>
        <row r="173">
          <cell r="B173" t="str">
            <v>IMA01</v>
          </cell>
          <cell r="C173">
            <v>-12417063.220000001</v>
          </cell>
          <cell r="E173">
            <v>-3637082.48</v>
          </cell>
          <cell r="F173">
            <v>8618.2000000000007</v>
          </cell>
          <cell r="G173">
            <v>0</v>
          </cell>
          <cell r="J173">
            <v>30424</v>
          </cell>
          <cell r="L173">
            <v>-234889409</v>
          </cell>
          <cell r="M173">
            <v>114448436.91</v>
          </cell>
          <cell r="N173">
            <v>6881963.8399999999</v>
          </cell>
          <cell r="O173">
            <v>640653.43000000005</v>
          </cell>
          <cell r="P173">
            <v>0</v>
          </cell>
          <cell r="Q173">
            <v>377244.08</v>
          </cell>
          <cell r="R173">
            <v>2500</v>
          </cell>
          <cell r="S173">
            <v>486378508.85000002</v>
          </cell>
          <cell r="V173">
            <v>1249330.8400000001</v>
          </cell>
          <cell r="W173">
            <v>0</v>
          </cell>
          <cell r="X173">
            <v>1357549</v>
          </cell>
          <cell r="Y173">
            <v>665</v>
          </cell>
          <cell r="Z173">
            <v>1362373183</v>
          </cell>
          <cell r="AC173">
            <v>22588249.620000001</v>
          </cell>
          <cell r="AD173">
            <v>14164161.43</v>
          </cell>
          <cell r="AE173">
            <v>0</v>
          </cell>
          <cell r="AF173">
            <v>3171584.04</v>
          </cell>
          <cell r="AG173">
            <v>1425</v>
          </cell>
          <cell r="AH173">
            <v>-350179.82</v>
          </cell>
          <cell r="AJ173">
            <v>3233744.62</v>
          </cell>
          <cell r="AL173">
            <v>2228966.58</v>
          </cell>
          <cell r="AM173">
            <v>305785.88</v>
          </cell>
          <cell r="AN173">
            <v>330027.89</v>
          </cell>
          <cell r="AP173">
            <v>-123188</v>
          </cell>
          <cell r="AS173">
            <v>71660434.239999995</v>
          </cell>
          <cell r="AT173">
            <v>264259592.77000001</v>
          </cell>
          <cell r="AU173">
            <v>1738071.4</v>
          </cell>
          <cell r="AV173">
            <v>728525.85</v>
          </cell>
          <cell r="AW173">
            <v>-643013</v>
          </cell>
          <cell r="AX173">
            <v>37528</v>
          </cell>
          <cell r="AY173">
            <v>11915735.48</v>
          </cell>
          <cell r="AZ173">
            <v>23996</v>
          </cell>
          <cell r="BB173">
            <v>643187.82999999996</v>
          </cell>
          <cell r="BF173">
            <v>7071501.2000000002</v>
          </cell>
          <cell r="BG173">
            <v>-214951.74</v>
          </cell>
          <cell r="BI173">
            <v>342552.89</v>
          </cell>
          <cell r="BJ173">
            <v>409976.37</v>
          </cell>
          <cell r="BM173">
            <v>61075.97</v>
          </cell>
          <cell r="BN173">
            <v>1423780306.73</v>
          </cell>
          <cell r="BO173">
            <v>-2542764.96</v>
          </cell>
          <cell r="BP173">
            <v>-1225319.05</v>
          </cell>
          <cell r="BR173">
            <v>1963200128.76</v>
          </cell>
          <cell r="BV173">
            <v>6222963.4299999997</v>
          </cell>
          <cell r="BW173">
            <v>118564801.35999998</v>
          </cell>
          <cell r="BZ173">
            <v>30013371.600000009</v>
          </cell>
          <cell r="CA173">
            <v>1362373183</v>
          </cell>
          <cell r="CB173">
            <v>486378508.85000002</v>
          </cell>
          <cell r="CC173">
            <v>114448436.91</v>
          </cell>
          <cell r="CF173">
            <v>1362373183</v>
          </cell>
          <cell r="CG173">
            <v>1362373183</v>
          </cell>
          <cell r="CH173">
            <v>486378508.85000002</v>
          </cell>
          <cell r="CI173">
            <v>114448436.91</v>
          </cell>
          <cell r="CJ173">
            <v>1963200128.76</v>
          </cell>
          <cell r="CK173">
            <v>0</v>
          </cell>
          <cell r="CL173">
            <v>1963200128.76</v>
          </cell>
        </row>
        <row r="174">
          <cell r="B174" t="str">
            <v>IMA02</v>
          </cell>
          <cell r="C174">
            <v>5903000</v>
          </cell>
          <cell r="E174">
            <v>3116000</v>
          </cell>
          <cell r="F174">
            <v>765936281.23000002</v>
          </cell>
          <cell r="G174">
            <v>858118.76</v>
          </cell>
          <cell r="H174">
            <v>850165.37</v>
          </cell>
          <cell r="I174">
            <v>62769</v>
          </cell>
          <cell r="J174">
            <v>3161.05</v>
          </cell>
          <cell r="K174">
            <v>-2139716.7999999998</v>
          </cell>
          <cell r="L174">
            <v>0</v>
          </cell>
          <cell r="M174">
            <v>-43772117</v>
          </cell>
          <cell r="O174">
            <v>0</v>
          </cell>
          <cell r="Q174">
            <v>0</v>
          </cell>
          <cell r="R174">
            <v>-25146247.550000001</v>
          </cell>
          <cell r="S174">
            <v>197796.9</v>
          </cell>
          <cell r="U174">
            <v>0</v>
          </cell>
          <cell r="V174">
            <v>18703</v>
          </cell>
          <cell r="W174">
            <v>81537.600000000006</v>
          </cell>
          <cell r="X174">
            <v>0</v>
          </cell>
          <cell r="Y174">
            <v>-31890582.949999999</v>
          </cell>
          <cell r="AB174">
            <v>28185300</v>
          </cell>
          <cell r="AC174">
            <v>-1437604.03</v>
          </cell>
          <cell r="AD174">
            <v>313796.24</v>
          </cell>
          <cell r="AF174">
            <v>7328831.4900000002</v>
          </cell>
          <cell r="AG174">
            <v>264441.55</v>
          </cell>
          <cell r="AI174">
            <v>-5887012.4900000002</v>
          </cell>
          <cell r="AJ174">
            <v>0</v>
          </cell>
          <cell r="AL174">
            <v>5251256.7</v>
          </cell>
          <cell r="AN174">
            <v>8593935.4800000004</v>
          </cell>
          <cell r="AO174">
            <v>19681643.25</v>
          </cell>
          <cell r="AP174">
            <v>4665972.17</v>
          </cell>
          <cell r="AQ174">
            <v>4593265.1900000004</v>
          </cell>
          <cell r="AR174">
            <v>24301284.780000001</v>
          </cell>
          <cell r="AS174">
            <v>5146092.3</v>
          </cell>
          <cell r="AT174">
            <v>4305766.5999999996</v>
          </cell>
          <cell r="AU174">
            <v>-107841.43</v>
          </cell>
          <cell r="AV174">
            <v>-109215.17</v>
          </cell>
          <cell r="AW174">
            <v>9960360.8499999996</v>
          </cell>
          <cell r="AX174">
            <v>-8126865.6399999997</v>
          </cell>
          <cell r="AY174">
            <v>148104.98000000001</v>
          </cell>
          <cell r="AZ174">
            <v>605209.41</v>
          </cell>
          <cell r="BA174">
            <v>10320921.869999999</v>
          </cell>
          <cell r="BB174">
            <v>31514.18</v>
          </cell>
          <cell r="BC174">
            <v>1437484.46</v>
          </cell>
          <cell r="BF174">
            <v>185217.04</v>
          </cell>
          <cell r="BG174">
            <v>1597972.53</v>
          </cell>
          <cell r="BH174">
            <v>457183.2</v>
          </cell>
          <cell r="BI174">
            <v>70191.600000000006</v>
          </cell>
          <cell r="BJ174">
            <v>7024820.6200000001</v>
          </cell>
          <cell r="BL174">
            <v>304438.78000000003</v>
          </cell>
          <cell r="BM174">
            <v>47957.41</v>
          </cell>
          <cell r="BN174">
            <v>122587026.05000001</v>
          </cell>
          <cell r="BO174">
            <v>1109.17</v>
          </cell>
          <cell r="BQ174">
            <v>-2610493.38</v>
          </cell>
          <cell r="BR174">
            <v>815777005.50999999</v>
          </cell>
          <cell r="BV174">
            <v>28185300</v>
          </cell>
          <cell r="BW174">
            <v>657619722.53999996</v>
          </cell>
          <cell r="BZ174">
            <v>-1437604.03</v>
          </cell>
          <cell r="CA174">
            <v>0</v>
          </cell>
          <cell r="CB174">
            <v>0</v>
          </cell>
          <cell r="CC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815777005.50999999</v>
          </cell>
          <cell r="CK174">
            <v>774955281.23000002</v>
          </cell>
          <cell r="CL174">
            <v>40821724.279999971</v>
          </cell>
        </row>
        <row r="175">
          <cell r="B175" t="str">
            <v>IMA03</v>
          </cell>
          <cell r="C175">
            <v>27071719</v>
          </cell>
          <cell r="D175">
            <v>0</v>
          </cell>
          <cell r="E175">
            <v>547608.12</v>
          </cell>
          <cell r="F175">
            <v>61112927</v>
          </cell>
          <cell r="G175">
            <v>3273364.4</v>
          </cell>
          <cell r="H175">
            <v>0</v>
          </cell>
          <cell r="I175">
            <v>-6.5483618527650833E-9</v>
          </cell>
          <cell r="J175">
            <v>8760840</v>
          </cell>
          <cell r="K175">
            <v>-3887002.98</v>
          </cell>
          <cell r="L175">
            <v>0.26</v>
          </cell>
          <cell r="M175">
            <v>32550000</v>
          </cell>
          <cell r="N175">
            <v>-15737.01</v>
          </cell>
          <cell r="O175">
            <v>2.2351741790771484E-8</v>
          </cell>
          <cell r="P175">
            <v>8066.64</v>
          </cell>
          <cell r="Q175">
            <v>57291.68</v>
          </cell>
          <cell r="R175">
            <v>-25146247.550000001</v>
          </cell>
          <cell r="S175">
            <v>133817446.53</v>
          </cell>
          <cell r="T175">
            <v>0</v>
          </cell>
          <cell r="U175">
            <v>4.6566128730773926E-10</v>
          </cell>
          <cell r="V175">
            <v>-2.9802322387695313E-7</v>
          </cell>
          <cell r="W175">
            <v>-5003.93</v>
          </cell>
          <cell r="X175">
            <v>117083.32</v>
          </cell>
          <cell r="Y175">
            <v>-31890582.949999999</v>
          </cell>
          <cell r="Z175">
            <v>475236160.77999997</v>
          </cell>
          <cell r="AA175">
            <v>0</v>
          </cell>
          <cell r="AB175">
            <v>88298364.599999994</v>
          </cell>
          <cell r="AC175">
            <v>-21631674.600000001</v>
          </cell>
          <cell r="AD175">
            <v>106788873.70999999</v>
          </cell>
          <cell r="AE175">
            <v>1.068410711013712E-7</v>
          </cell>
          <cell r="AF175">
            <v>76041.67</v>
          </cell>
          <cell r="AG175">
            <v>-1139092667.1400001</v>
          </cell>
          <cell r="AH175">
            <v>51136.5</v>
          </cell>
          <cell r="AI175">
            <v>-1.5646219253540039E-7</v>
          </cell>
          <cell r="AJ175">
            <v>9361.92</v>
          </cell>
          <cell r="AK175">
            <v>2136378.71</v>
          </cell>
          <cell r="AL175">
            <v>0</v>
          </cell>
          <cell r="AM175">
            <v>9.3132257461547852E-10</v>
          </cell>
          <cell r="AN175">
            <v>1.2047621567035094E-7</v>
          </cell>
          <cell r="AO175">
            <v>-6.3120069171418436E-9</v>
          </cell>
          <cell r="AP175">
            <v>7.2759576141834259E-11</v>
          </cell>
          <cell r="AQ175">
            <v>0</v>
          </cell>
          <cell r="AR175">
            <v>0</v>
          </cell>
          <cell r="AS175">
            <v>84911600.260000005</v>
          </cell>
          <cell r="AT175">
            <v>2.0116566190608864E-9</v>
          </cell>
          <cell r="AU175">
            <v>-784523.37</v>
          </cell>
          <cell r="AV175">
            <v>4708.55</v>
          </cell>
          <cell r="AW175">
            <v>38225.93</v>
          </cell>
          <cell r="AX175">
            <v>-2.6309862732887268E-8</v>
          </cell>
          <cell r="AY175">
            <v>11740821.65</v>
          </cell>
          <cell r="AZ175">
            <v>-1.0826624929904938E-8</v>
          </cell>
          <cell r="BA175">
            <v>10320921.869999999</v>
          </cell>
          <cell r="BB175">
            <v>-758</v>
          </cell>
          <cell r="BC175">
            <v>1750000</v>
          </cell>
          <cell r="BD175">
            <v>0</v>
          </cell>
          <cell r="BE175">
            <v>-9.3132257461547852E-10</v>
          </cell>
          <cell r="BF175">
            <v>0</v>
          </cell>
          <cell r="BG175">
            <v>2.6193447411060333E-10</v>
          </cell>
          <cell r="BH175">
            <v>8.0035533756017685E-10</v>
          </cell>
          <cell r="BI175">
            <v>-1.3324097380973399E-10</v>
          </cell>
          <cell r="BJ175">
            <v>1.9674217810461414E-9</v>
          </cell>
          <cell r="BK175">
            <v>-4.5401975512504578E-9</v>
          </cell>
          <cell r="BL175">
            <v>-9.3132257461547852E-10</v>
          </cell>
          <cell r="BM175">
            <v>0</v>
          </cell>
          <cell r="BN175">
            <v>223671334.48000002</v>
          </cell>
          <cell r="BO175">
            <v>0</v>
          </cell>
          <cell r="BP175">
            <v>0</v>
          </cell>
          <cell r="BQ175">
            <v>0</v>
          </cell>
          <cell r="BR175">
            <v>731538253.30999994</v>
          </cell>
          <cell r="BS175">
            <v>0</v>
          </cell>
          <cell r="BT175">
            <v>1.1641532182693481E-10</v>
          </cell>
          <cell r="BU175">
            <v>0</v>
          </cell>
          <cell r="BV175">
            <v>19424724</v>
          </cell>
          <cell r="BW175">
            <v>314590243.19999999</v>
          </cell>
          <cell r="BX175">
            <v>0</v>
          </cell>
          <cell r="BY175">
            <v>1.8653736541529575E-11</v>
          </cell>
          <cell r="BZ175">
            <v>-7.4505805969238281E-9</v>
          </cell>
          <cell r="CA175">
            <v>475236160.77999997</v>
          </cell>
          <cell r="CB175">
            <v>133817446.53</v>
          </cell>
          <cell r="CC175">
            <v>32550000</v>
          </cell>
          <cell r="CF175">
            <v>475236160.77999997</v>
          </cell>
          <cell r="CG175">
            <v>475236160.77999997</v>
          </cell>
          <cell r="CH175">
            <v>133817446.53</v>
          </cell>
          <cell r="CI175">
            <v>32550000</v>
          </cell>
          <cell r="CJ175">
            <v>731538253.30999994</v>
          </cell>
          <cell r="CK175">
            <v>88184646</v>
          </cell>
          <cell r="CL175">
            <v>643353607.30999994</v>
          </cell>
        </row>
        <row r="176">
          <cell r="B176" t="str">
            <v>IMA04</v>
          </cell>
          <cell r="C176">
            <v>-16927441.300000001</v>
          </cell>
          <cell r="E176">
            <v>-3194202.66</v>
          </cell>
          <cell r="F176">
            <v>-1576432.16</v>
          </cell>
          <cell r="G176">
            <v>-29119.040000000001</v>
          </cell>
          <cell r="I176">
            <v>-16543.38</v>
          </cell>
          <cell r="J176">
            <v>-6343309</v>
          </cell>
          <cell r="K176">
            <v>12104460.26</v>
          </cell>
          <cell r="L176">
            <v>23867477.41</v>
          </cell>
          <cell r="N176">
            <v>-74868.14</v>
          </cell>
          <cell r="O176">
            <v>-13140346.35</v>
          </cell>
          <cell r="P176">
            <v>0</v>
          </cell>
          <cell r="Q176">
            <v>4000000</v>
          </cell>
          <cell r="R176">
            <v>8608778.0399999991</v>
          </cell>
          <cell r="U176">
            <v>732697.22</v>
          </cell>
          <cell r="V176">
            <v>-6428608.5800000001</v>
          </cell>
          <cell r="W176">
            <v>814857.2</v>
          </cell>
          <cell r="X176">
            <v>7583024.0300000003</v>
          </cell>
          <cell r="Y176">
            <v>-287.10000000000002</v>
          </cell>
          <cell r="Z176">
            <v>85993049.230000004</v>
          </cell>
          <cell r="AB176">
            <v>88298364.599999994</v>
          </cell>
          <cell r="AC176">
            <v>-104114044.25</v>
          </cell>
          <cell r="AD176">
            <v>6240515.5599999996</v>
          </cell>
          <cell r="AE176">
            <v>706612.22</v>
          </cell>
          <cell r="AF176">
            <v>88140522.519999996</v>
          </cell>
          <cell r="AG176">
            <v>142411408.78999999</v>
          </cell>
          <cell r="AH176">
            <v>54385.77</v>
          </cell>
          <cell r="AI176">
            <v>-4693482.5</v>
          </cell>
          <cell r="AN176">
            <v>1884568.89</v>
          </cell>
          <cell r="AO176">
            <v>-14604.64</v>
          </cell>
          <cell r="AP176">
            <v>46540381.280000001</v>
          </cell>
          <cell r="AR176">
            <v>199072845.50999999</v>
          </cell>
          <cell r="AT176">
            <v>-21995895.84</v>
          </cell>
          <cell r="AU176">
            <v>123828283.22</v>
          </cell>
          <cell r="AV176">
            <v>-64548.43</v>
          </cell>
          <cell r="AW176">
            <v>-644.51</v>
          </cell>
          <cell r="AX176">
            <v>-783293.43999999994</v>
          </cell>
          <cell r="AY176">
            <v>-8183.67</v>
          </cell>
          <cell r="BB176">
            <v>-45061744.969999999</v>
          </cell>
          <cell r="BC176">
            <v>-25484.66</v>
          </cell>
          <cell r="BD176">
            <v>3938305.12</v>
          </cell>
          <cell r="BE176">
            <v>-174258.05</v>
          </cell>
          <cell r="BF176">
            <v>-794272.74</v>
          </cell>
          <cell r="BG176">
            <v>83553.69</v>
          </cell>
          <cell r="BH176">
            <v>-277572.65999999997</v>
          </cell>
          <cell r="BI176">
            <v>-18489.39</v>
          </cell>
          <cell r="BJ176">
            <v>-47284.51</v>
          </cell>
          <cell r="BL176">
            <v>-711401.13</v>
          </cell>
          <cell r="BM176">
            <v>397406.41</v>
          </cell>
          <cell r="BN176">
            <v>345004285.94999999</v>
          </cell>
          <cell r="BR176">
            <v>256361713.73000002</v>
          </cell>
          <cell r="BV176">
            <v>-25000000</v>
          </cell>
          <cell r="BW176">
            <v>1717425</v>
          </cell>
          <cell r="BZ176">
            <v>-195327276.59999993</v>
          </cell>
          <cell r="CA176">
            <v>132533430.51000001</v>
          </cell>
          <cell r="CB176">
            <v>0</v>
          </cell>
          <cell r="CC176">
            <v>0</v>
          </cell>
          <cell r="CF176">
            <v>132533430.51000001</v>
          </cell>
          <cell r="CG176">
            <v>85993049.230000004</v>
          </cell>
          <cell r="CH176">
            <v>0</v>
          </cell>
          <cell r="CI176">
            <v>0</v>
          </cell>
          <cell r="CJ176">
            <v>85993049.230000019</v>
          </cell>
          <cell r="CK176">
            <v>123828283.22</v>
          </cell>
          <cell r="CL176">
            <v>132533430.51000002</v>
          </cell>
        </row>
        <row r="177">
          <cell r="B177" t="str">
            <v>IMA05</v>
          </cell>
          <cell r="C177">
            <v>254025.63</v>
          </cell>
          <cell r="E177">
            <v>4937.74</v>
          </cell>
          <cell r="F177">
            <v>1571665.31</v>
          </cell>
          <cell r="G177">
            <v>-29119.040000000001</v>
          </cell>
          <cell r="I177">
            <v>-16543.38</v>
          </cell>
          <cell r="J177">
            <v>-6343309</v>
          </cell>
          <cell r="L177">
            <v>-34685043.219999999</v>
          </cell>
          <cell r="M177">
            <v>3563065</v>
          </cell>
          <cell r="N177">
            <v>-456.34</v>
          </cell>
          <cell r="O177">
            <v>-13140346.35</v>
          </cell>
          <cell r="P177">
            <v>0</v>
          </cell>
          <cell r="Q177">
            <v>2064460.79</v>
          </cell>
          <cell r="R177">
            <v>3135619.2</v>
          </cell>
          <cell r="S177">
            <v>912.68</v>
          </cell>
          <cell r="V177">
            <v>5038079.16</v>
          </cell>
          <cell r="X177">
            <v>24.79</v>
          </cell>
          <cell r="Y177">
            <v>4887450</v>
          </cell>
          <cell r="AB177">
            <v>4544775</v>
          </cell>
          <cell r="AC177">
            <v>31289001.550000001</v>
          </cell>
          <cell r="AD177">
            <v>15050848.640000001</v>
          </cell>
          <cell r="AE177">
            <v>1113836.2</v>
          </cell>
          <cell r="AF177">
            <v>-9647484.8200000003</v>
          </cell>
          <cell r="AG177">
            <v>141254130.65000001</v>
          </cell>
          <cell r="AJ177">
            <v>0</v>
          </cell>
          <cell r="AO177">
            <v>5686.98</v>
          </cell>
          <cell r="AR177">
            <v>24281356.48</v>
          </cell>
          <cell r="AS177">
            <v>-2226504.94</v>
          </cell>
          <cell r="AT177">
            <v>31887567.190000001</v>
          </cell>
          <cell r="AV177">
            <v>866614.76</v>
          </cell>
          <cell r="AW177">
            <v>-644.51</v>
          </cell>
          <cell r="AX177">
            <v>4230898.71</v>
          </cell>
          <cell r="AY177">
            <v>-8183.67</v>
          </cell>
          <cell r="AZ177">
            <v>-141.94</v>
          </cell>
          <cell r="BB177">
            <v>-45061744.969999999</v>
          </cell>
          <cell r="BG177">
            <v>-223427.71</v>
          </cell>
          <cell r="BH177">
            <v>-277572.65999999997</v>
          </cell>
          <cell r="BI177">
            <v>-18489.39</v>
          </cell>
          <cell r="BJ177">
            <v>36846.61</v>
          </cell>
          <cell r="BL177">
            <v>-0.13</v>
          </cell>
          <cell r="BN177">
            <v>3563065</v>
          </cell>
          <cell r="BR177">
            <v>4887450</v>
          </cell>
          <cell r="BV177">
            <v>3430271984</v>
          </cell>
          <cell r="BW177">
            <v>4544775</v>
          </cell>
          <cell r="BZ177">
            <v>35403602.370000005</v>
          </cell>
          <cell r="CA177">
            <v>0</v>
          </cell>
          <cell r="CB177">
            <v>0</v>
          </cell>
          <cell r="CC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4887450</v>
          </cell>
          <cell r="CK177">
            <v>0</v>
          </cell>
          <cell r="CL177">
            <v>4887450</v>
          </cell>
        </row>
        <row r="178">
          <cell r="B178" t="str">
            <v>IMA06</v>
          </cell>
          <cell r="C178">
            <v>254025.63</v>
          </cell>
          <cell r="D178">
            <v>0</v>
          </cell>
          <cell r="E178">
            <v>4937.74</v>
          </cell>
          <cell r="F178">
            <v>1571665.31</v>
          </cell>
          <cell r="G178">
            <v>-8.7311491370201111E-10</v>
          </cell>
          <cell r="H178">
            <v>-3.637978807091713E-12</v>
          </cell>
          <cell r="I178">
            <v>-7.7407094067893922E-9</v>
          </cell>
          <cell r="J178">
            <v>-3.5762786865234375E-7</v>
          </cell>
          <cell r="K178">
            <v>0</v>
          </cell>
          <cell r="L178">
            <v>0</v>
          </cell>
          <cell r="M178">
            <v>4574172</v>
          </cell>
          <cell r="N178">
            <v>-456.34</v>
          </cell>
          <cell r="O178">
            <v>-309322.88</v>
          </cell>
          <cell r="P178">
            <v>0</v>
          </cell>
          <cell r="Q178">
            <v>28148.76</v>
          </cell>
          <cell r="R178">
            <v>0</v>
          </cell>
          <cell r="S178">
            <v>912.68</v>
          </cell>
          <cell r="T178">
            <v>0</v>
          </cell>
          <cell r="U178">
            <v>4.6566128730773926E-10</v>
          </cell>
          <cell r="V178">
            <v>-695976.49</v>
          </cell>
          <cell r="W178">
            <v>-2.9249349609017372E-8</v>
          </cell>
          <cell r="X178">
            <v>24.79</v>
          </cell>
          <cell r="Y178">
            <v>15240375</v>
          </cell>
          <cell r="Z178">
            <v>-2.9103830456733704E-10</v>
          </cell>
          <cell r="AA178">
            <v>0</v>
          </cell>
          <cell r="AB178">
            <v>28185300</v>
          </cell>
          <cell r="AC178">
            <v>-6727772.75</v>
          </cell>
          <cell r="AD178">
            <v>6226725.0199999996</v>
          </cell>
          <cell r="AE178">
            <v>-1.9192702893633395E-7</v>
          </cell>
          <cell r="AF178">
            <v>443298.24</v>
          </cell>
          <cell r="AG178">
            <v>111449921.48</v>
          </cell>
          <cell r="AH178">
            <v>2.3283064365386963E-8</v>
          </cell>
          <cell r="AI178">
            <v>-2.2754102246835828E-7</v>
          </cell>
          <cell r="AJ178">
            <v>6.9558154791593552E-7</v>
          </cell>
          <cell r="AK178">
            <v>2.3283064365386963E-10</v>
          </cell>
          <cell r="AL178">
            <v>568894.43999999994</v>
          </cell>
          <cell r="AM178">
            <v>0</v>
          </cell>
          <cell r="AN178">
            <v>5.5413693189620972E-8</v>
          </cell>
          <cell r="AO178">
            <v>5686.98</v>
          </cell>
          <cell r="AP178">
            <v>-6.7520886451455375E-11</v>
          </cell>
          <cell r="AQ178">
            <v>9.5460563898086548E-9</v>
          </cell>
          <cell r="AR178">
            <v>-4.2095780372619629E-7</v>
          </cell>
          <cell r="AS178">
            <v>2.9802322387695313E-8</v>
          </cell>
          <cell r="AT178">
            <v>31887567.190000001</v>
          </cell>
          <cell r="AU178">
            <v>18155513.379999999</v>
          </cell>
          <cell r="AV178">
            <v>51136.45</v>
          </cell>
          <cell r="AW178">
            <v>-3.0267983675003052E-9</v>
          </cell>
          <cell r="AX178">
            <v>5.8207660913467407E-11</v>
          </cell>
          <cell r="AY178">
            <v>0</v>
          </cell>
          <cell r="AZ178">
            <v>-141.94</v>
          </cell>
          <cell r="BA178">
            <v>-4.6566128730773926E-10</v>
          </cell>
          <cell r="BB178">
            <v>5.5297277867794037E-10</v>
          </cell>
          <cell r="BC178">
            <v>-4.6566128730773926E-10</v>
          </cell>
          <cell r="BD178">
            <v>-1.7462298274040222E-10</v>
          </cell>
          <cell r="BE178">
            <v>-6.7520886659622192E-9</v>
          </cell>
          <cell r="BF178">
            <v>-4.638422979041934E-11</v>
          </cell>
          <cell r="BG178">
            <v>3.3760443329811096E-9</v>
          </cell>
          <cell r="BH178">
            <v>4.8894435167312622E-9</v>
          </cell>
          <cell r="BI178">
            <v>0</v>
          </cell>
          <cell r="BJ178">
            <v>36846.61</v>
          </cell>
          <cell r="BK178">
            <v>0</v>
          </cell>
          <cell r="BL178">
            <v>0</v>
          </cell>
          <cell r="BM178">
            <v>0</v>
          </cell>
          <cell r="BN178">
            <v>4574172</v>
          </cell>
          <cell r="BO178">
            <v>0</v>
          </cell>
          <cell r="BP178">
            <v>0</v>
          </cell>
          <cell r="BQ178">
            <v>1.1641532182693481E-10</v>
          </cell>
          <cell r="BR178">
            <v>15240375</v>
          </cell>
          <cell r="BS178">
            <v>0</v>
          </cell>
          <cell r="BT178">
            <v>4.3698378249246161E-13</v>
          </cell>
          <cell r="BU178">
            <v>0</v>
          </cell>
          <cell r="BV178">
            <v>28185300</v>
          </cell>
          <cell r="BW178">
            <v>602110072.09000003</v>
          </cell>
          <cell r="BZ178">
            <v>-7733072.1200000001</v>
          </cell>
          <cell r="CA178">
            <v>0</v>
          </cell>
          <cell r="CB178">
            <v>0</v>
          </cell>
          <cell r="CC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15240375</v>
          </cell>
          <cell r="CK178">
            <v>0</v>
          </cell>
          <cell r="CL178">
            <v>15240375</v>
          </cell>
        </row>
        <row r="179">
          <cell r="B179" t="str">
            <v>IMB01</v>
          </cell>
          <cell r="C179">
            <v>0</v>
          </cell>
          <cell r="E179">
            <v>832000</v>
          </cell>
          <cell r="F179">
            <v>1779263.5</v>
          </cell>
          <cell r="G179">
            <v>4690.93</v>
          </cell>
          <cell r="H179">
            <v>-17848.310000000001</v>
          </cell>
          <cell r="I179">
            <v>4000</v>
          </cell>
          <cell r="K179">
            <v>-5000</v>
          </cell>
          <cell r="L179">
            <v>-142273999</v>
          </cell>
          <cell r="M179">
            <v>7219691.5999999996</v>
          </cell>
          <cell r="N179">
            <v>63432328</v>
          </cell>
          <cell r="O179">
            <v>452715.46</v>
          </cell>
          <cell r="P179">
            <v>238085.36</v>
          </cell>
          <cell r="Q179">
            <v>-217697</v>
          </cell>
          <cell r="R179">
            <v>84957.95</v>
          </cell>
          <cell r="S179">
            <v>-3966887.73</v>
          </cell>
          <cell r="V179">
            <v>1515926.02</v>
          </cell>
          <cell r="W179">
            <v>-452412.48</v>
          </cell>
          <cell r="X179">
            <v>1200</v>
          </cell>
          <cell r="Y179">
            <v>450</v>
          </cell>
          <cell r="Z179">
            <v>603798561</v>
          </cell>
          <cell r="AB179">
            <v>7716375</v>
          </cell>
          <cell r="AC179">
            <v>11405851.359999999</v>
          </cell>
          <cell r="AD179">
            <v>23752382.710000001</v>
          </cell>
          <cell r="AE179">
            <v>-0.01</v>
          </cell>
          <cell r="AF179">
            <v>14776281.92</v>
          </cell>
          <cell r="AG179">
            <v>3934235.73</v>
          </cell>
          <cell r="AH179">
            <v>-2115143.34</v>
          </cell>
          <cell r="AI179">
            <v>-6198128.4100000001</v>
          </cell>
          <cell r="AK179">
            <v>9361.92</v>
          </cell>
          <cell r="AM179">
            <v>707396.5</v>
          </cell>
          <cell r="AR179">
            <v>0</v>
          </cell>
          <cell r="AS179">
            <v>0</v>
          </cell>
          <cell r="AT179">
            <v>1349661.66</v>
          </cell>
          <cell r="AU179">
            <v>-5591.22</v>
          </cell>
          <cell r="AV179">
            <v>999509.12</v>
          </cell>
          <cell r="AW179">
            <v>1013383.82</v>
          </cell>
          <cell r="AX179">
            <v>50313.36</v>
          </cell>
          <cell r="AY179">
            <v>529660.05000000005</v>
          </cell>
          <cell r="AZ179">
            <v>3804000</v>
          </cell>
          <cell r="BC179">
            <v>-6396605.1600000001</v>
          </cell>
          <cell r="BF179">
            <v>959792.25</v>
          </cell>
          <cell r="BG179">
            <v>-53841.760000000002</v>
          </cell>
          <cell r="BH179">
            <v>-1165204.8899999999</v>
          </cell>
          <cell r="BI179">
            <v>83553.69</v>
          </cell>
          <cell r="BJ179">
            <v>1716014.85</v>
          </cell>
          <cell r="BK179">
            <v>-28917.45</v>
          </cell>
          <cell r="BM179">
            <v>460951.95</v>
          </cell>
          <cell r="BN179">
            <v>596436554</v>
          </cell>
          <cell r="BO179">
            <v>2418228.6800000002</v>
          </cell>
          <cell r="BP179">
            <v>277016.40999999997</v>
          </cell>
          <cell r="BR179">
            <v>464324953.38999999</v>
          </cell>
          <cell r="BV179">
            <v>7620777</v>
          </cell>
          <cell r="BW179">
            <v>6188238.0200000005</v>
          </cell>
          <cell r="BZ179">
            <v>13374492.84</v>
          </cell>
          <cell r="CA179">
            <v>603798561</v>
          </cell>
          <cell r="CB179">
            <v>-3966887.73</v>
          </cell>
          <cell r="CC179">
            <v>7219691.5999999996</v>
          </cell>
          <cell r="CF179">
            <v>603798561</v>
          </cell>
          <cell r="CG179">
            <v>603798561</v>
          </cell>
          <cell r="CH179">
            <v>-3966887.73</v>
          </cell>
          <cell r="CI179">
            <v>7219691.5999999996</v>
          </cell>
          <cell r="CJ179">
            <v>464324953.38999999</v>
          </cell>
          <cell r="CK179">
            <v>0</v>
          </cell>
          <cell r="CL179">
            <v>606598952.38999999</v>
          </cell>
        </row>
        <row r="180">
          <cell r="B180" t="str">
            <v>IMB02</v>
          </cell>
          <cell r="C180">
            <v>13117000</v>
          </cell>
          <cell r="E180">
            <v>-2005000</v>
          </cell>
          <cell r="F180">
            <v>-49000</v>
          </cell>
          <cell r="G180">
            <v>-15242</v>
          </cell>
          <cell r="J180">
            <v>164687.01999999999</v>
          </cell>
          <cell r="L180">
            <v>0</v>
          </cell>
          <cell r="O180">
            <v>452715.46</v>
          </cell>
          <cell r="Q180">
            <v>2144751.14</v>
          </cell>
          <cell r="R180">
            <v>84957.95</v>
          </cell>
          <cell r="V180">
            <v>1515926.02</v>
          </cell>
          <cell r="X180">
            <v>6077243.5</v>
          </cell>
          <cell r="Y180">
            <v>881320.62</v>
          </cell>
          <cell r="AB180">
            <v>-181616470</v>
          </cell>
          <cell r="AC180">
            <v>11405851.359999999</v>
          </cell>
          <cell r="AD180">
            <v>-160.27000000000001</v>
          </cell>
          <cell r="AE180">
            <v>-46811</v>
          </cell>
          <cell r="AF180">
            <v>14776281.92</v>
          </cell>
          <cell r="AG180">
            <v>3934235.73</v>
          </cell>
          <cell r="AI180">
            <v>54385.77</v>
          </cell>
          <cell r="AN180">
            <v>-5700447.4299999997</v>
          </cell>
          <cell r="AO180">
            <v>1884568.89</v>
          </cell>
          <cell r="AP180">
            <v>-2889869.56</v>
          </cell>
          <cell r="AQ180">
            <v>-2527675.7799999998</v>
          </cell>
          <cell r="AS180">
            <v>-3520650.71</v>
          </cell>
          <cell r="AT180">
            <v>-4303988</v>
          </cell>
          <cell r="AU180">
            <v>7409752.7199999997</v>
          </cell>
          <cell r="AV180">
            <v>30800703.66</v>
          </cell>
          <cell r="AW180">
            <v>0</v>
          </cell>
          <cell r="AX180">
            <v>-10308.82</v>
          </cell>
          <cell r="AY180">
            <v>-1168512.31</v>
          </cell>
          <cell r="AZ180">
            <v>-336537.84</v>
          </cell>
          <cell r="BC180">
            <v>112859.22</v>
          </cell>
          <cell r="BF180">
            <v>-0.73</v>
          </cell>
          <cell r="BJ180">
            <v>564634.76</v>
          </cell>
          <cell r="BN180">
            <v>-24136605.57</v>
          </cell>
          <cell r="BR180">
            <v>872544.73000000068</v>
          </cell>
          <cell r="BV180">
            <v>-36576796.869999997</v>
          </cell>
          <cell r="BW180">
            <v>28185300</v>
          </cell>
          <cell r="BZ180">
            <v>-181616470</v>
          </cell>
          <cell r="CA180">
            <v>0</v>
          </cell>
          <cell r="CB180">
            <v>0</v>
          </cell>
          <cell r="CC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872544.73000000068</v>
          </cell>
          <cell r="CK180">
            <v>11112000</v>
          </cell>
          <cell r="CL180">
            <v>-10239455.27</v>
          </cell>
        </row>
        <row r="181">
          <cell r="B181" t="str">
            <v>IMB03</v>
          </cell>
          <cell r="C181">
            <v>-56841129.240000002</v>
          </cell>
          <cell r="E181">
            <v>976024.08</v>
          </cell>
          <cell r="F181">
            <v>1046883540.3200001</v>
          </cell>
          <cell r="G181">
            <v>150502.06</v>
          </cell>
          <cell r="I181">
            <v>-171661</v>
          </cell>
          <cell r="K181">
            <v>19576094.949999999</v>
          </cell>
          <cell r="L181">
            <v>56841129.240000002</v>
          </cell>
          <cell r="M181">
            <v>-719409.49</v>
          </cell>
          <cell r="O181">
            <v>89322951.719999999</v>
          </cell>
          <cell r="P181">
            <v>86463.44</v>
          </cell>
          <cell r="Q181">
            <v>62359.09</v>
          </cell>
          <cell r="R181">
            <v>0</v>
          </cell>
          <cell r="V181">
            <v>173625540.12</v>
          </cell>
          <cell r="W181">
            <v>342580.15</v>
          </cell>
          <cell r="X181">
            <v>48276.43</v>
          </cell>
          <cell r="Y181">
            <v>42808050</v>
          </cell>
          <cell r="AB181">
            <v>-181616470</v>
          </cell>
          <cell r="AC181">
            <v>447190150.47000003</v>
          </cell>
          <cell r="AD181">
            <v>1944219.7</v>
          </cell>
          <cell r="AE181">
            <v>-0.01</v>
          </cell>
          <cell r="AF181">
            <v>136828.37</v>
          </cell>
          <cell r="AG181">
            <v>10034977.619999999</v>
          </cell>
          <cell r="AO181">
            <v>255433.69</v>
          </cell>
          <cell r="AR181">
            <v>39327607.68</v>
          </cell>
          <cell r="AS181">
            <v>824952.29</v>
          </cell>
          <cell r="AU181">
            <v>322997.95</v>
          </cell>
          <cell r="AW181">
            <v>2008927.63</v>
          </cell>
          <cell r="AX181">
            <v>724544.48</v>
          </cell>
          <cell r="AY181">
            <v>1901466601.8699999</v>
          </cell>
          <cell r="AZ181">
            <v>2816815.66</v>
          </cell>
          <cell r="BA181">
            <v>1219412.43</v>
          </cell>
          <cell r="BG181">
            <v>-121291.61</v>
          </cell>
          <cell r="BH181">
            <v>-2292.4299999999998</v>
          </cell>
          <cell r="BI181">
            <v>225448.06</v>
          </cell>
          <cell r="BJ181">
            <v>330634.99</v>
          </cell>
          <cell r="BK181">
            <v>114733.59</v>
          </cell>
          <cell r="BL181">
            <v>-879678.37</v>
          </cell>
          <cell r="BN181">
            <v>40841556</v>
          </cell>
          <cell r="BO181">
            <v>3440285.8</v>
          </cell>
          <cell r="BQ181">
            <v>-8108630.2599999998</v>
          </cell>
          <cell r="BR181">
            <v>42808050</v>
          </cell>
          <cell r="BS181">
            <v>-35294130</v>
          </cell>
          <cell r="BU181">
            <v>0</v>
          </cell>
          <cell r="BV181">
            <v>3430271984</v>
          </cell>
          <cell r="BW181">
            <v>8958578</v>
          </cell>
          <cell r="BZ181">
            <v>709419232.82000005</v>
          </cell>
          <cell r="CA181">
            <v>0</v>
          </cell>
          <cell r="CB181">
            <v>0</v>
          </cell>
          <cell r="CC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42808050</v>
          </cell>
          <cell r="CK181">
            <v>0</v>
          </cell>
          <cell r="CL181">
            <v>42808050</v>
          </cell>
        </row>
        <row r="182">
          <cell r="B182" t="str">
            <v>IMC03</v>
          </cell>
          <cell r="C182">
            <v>30190000</v>
          </cell>
          <cell r="D182">
            <v>0</v>
          </cell>
          <cell r="E182">
            <v>1960000</v>
          </cell>
          <cell r="F182">
            <v>170392211.38999999</v>
          </cell>
          <cell r="G182">
            <v>621203.81999999995</v>
          </cell>
          <cell r="H182">
            <v>-3.637978807091713E-12</v>
          </cell>
          <cell r="I182">
            <v>290.93</v>
          </cell>
          <cell r="J182">
            <v>0</v>
          </cell>
          <cell r="K182">
            <v>-4901490</v>
          </cell>
          <cell r="L182">
            <v>4901490</v>
          </cell>
          <cell r="M182">
            <v>-719409.49</v>
          </cell>
          <cell r="N182">
            <v>-1.1362135410308838E-7</v>
          </cell>
          <cell r="O182">
            <v>89322951.719999999</v>
          </cell>
          <cell r="P182">
            <v>8.1941834650933743E-8</v>
          </cell>
          <cell r="Q182">
            <v>62359.09</v>
          </cell>
          <cell r="R182">
            <v>18750</v>
          </cell>
          <cell r="S182">
            <v>2.7194619178771973E-7</v>
          </cell>
          <cell r="T182">
            <v>0</v>
          </cell>
          <cell r="U182">
            <v>1438818.98</v>
          </cell>
          <cell r="V182">
            <v>173625540.12</v>
          </cell>
          <cell r="W182">
            <v>3.9802398532629013E-7</v>
          </cell>
          <cell r="X182">
            <v>92</v>
          </cell>
          <cell r="Y182">
            <v>0</v>
          </cell>
          <cell r="Z182">
            <v>13757931</v>
          </cell>
          <cell r="AA182">
            <v>0</v>
          </cell>
          <cell r="AB182">
            <v>0</v>
          </cell>
          <cell r="AC182">
            <v>447190150.47000003</v>
          </cell>
          <cell r="AD182">
            <v>14164161.43</v>
          </cell>
          <cell r="AE182">
            <v>-1.3232238416094333E-7</v>
          </cell>
          <cell r="AF182">
            <v>136828.37</v>
          </cell>
          <cell r="AG182">
            <v>22500</v>
          </cell>
          <cell r="AH182">
            <v>-1.7695128917694092E-8</v>
          </cell>
          <cell r="AI182">
            <v>1.5854675439186394E-7</v>
          </cell>
          <cell r="AJ182">
            <v>-7.5699063017964363E-7</v>
          </cell>
          <cell r="AK182">
            <v>9.3132257461547852E-10</v>
          </cell>
          <cell r="AL182">
            <v>0</v>
          </cell>
          <cell r="AM182">
            <v>1.862645149230957E-9</v>
          </cell>
          <cell r="AN182">
            <v>4.4701664592139423E-9</v>
          </cell>
          <cell r="AO182">
            <v>4.7607500164303929E-9</v>
          </cell>
          <cell r="AP182">
            <v>-1.4551915228366852E-10</v>
          </cell>
          <cell r="AQ182">
            <v>1.0244548320770264E-8</v>
          </cell>
          <cell r="AR182">
            <v>9.9837779998779297E-7</v>
          </cell>
          <cell r="AS182">
            <v>1.9371509552001953E-7</v>
          </cell>
          <cell r="AT182">
            <v>-2.5611370801925659E-9</v>
          </cell>
          <cell r="AU182">
            <v>6.3329935073852539E-8</v>
          </cell>
          <cell r="AV182">
            <v>0</v>
          </cell>
          <cell r="AW182">
            <v>32723970.59</v>
          </cell>
          <cell r="AX182">
            <v>1211429.6299999999</v>
          </cell>
          <cell r="AY182">
            <v>2319986</v>
          </cell>
          <cell r="AZ182">
            <v>399544.6</v>
          </cell>
          <cell r="BA182">
            <v>1992242.21</v>
          </cell>
          <cell r="BB182">
            <v>5.5297277867794037E-10</v>
          </cell>
          <cell r="BC182">
            <v>-4.6566128730773926E-10</v>
          </cell>
          <cell r="BD182">
            <v>-1.7462298274040222E-10</v>
          </cell>
          <cell r="BE182">
            <v>-4.3073669075965881E-9</v>
          </cell>
          <cell r="BF182">
            <v>2.4374458007514477E-10</v>
          </cell>
          <cell r="BG182">
            <v>1.4842953532934189E-9</v>
          </cell>
          <cell r="BH182">
            <v>4.6566128730773926E-9</v>
          </cell>
          <cell r="BI182">
            <v>62999.7</v>
          </cell>
          <cell r="BJ182">
            <v>203393.54</v>
          </cell>
          <cell r="BK182">
            <v>0</v>
          </cell>
          <cell r="BL182">
            <v>4901490</v>
          </cell>
          <cell r="BM182">
            <v>0</v>
          </cell>
          <cell r="BN182">
            <v>196097686</v>
          </cell>
          <cell r="BO182">
            <v>0</v>
          </cell>
          <cell r="BP182">
            <v>0</v>
          </cell>
          <cell r="BQ182">
            <v>1.1641532182693481E-10</v>
          </cell>
          <cell r="BR182">
            <v>13757931</v>
          </cell>
          <cell r="BS182">
            <v>0</v>
          </cell>
          <cell r="BT182">
            <v>4.3698378249246161E-13</v>
          </cell>
          <cell r="BU182">
            <v>0</v>
          </cell>
          <cell r="BV182">
            <v>-2.384185791015625E-6</v>
          </cell>
          <cell r="BW182">
            <v>-36576796.869999997</v>
          </cell>
          <cell r="BZ182">
            <v>248578940.10999995</v>
          </cell>
          <cell r="CA182">
            <v>13757931</v>
          </cell>
          <cell r="CB182">
            <v>0</v>
          </cell>
          <cell r="CC182">
            <v>0</v>
          </cell>
          <cell r="CF182">
            <v>13757931</v>
          </cell>
          <cell r="CG182">
            <v>13757931</v>
          </cell>
          <cell r="CH182">
            <v>0</v>
          </cell>
          <cell r="CI182">
            <v>0</v>
          </cell>
          <cell r="CJ182">
            <v>13757931</v>
          </cell>
          <cell r="CK182">
            <v>0</v>
          </cell>
          <cell r="CL182">
            <v>13757931</v>
          </cell>
        </row>
        <row r="183">
          <cell r="B183" t="str">
            <v>ISA02</v>
          </cell>
          <cell r="C183">
            <v>216573750</v>
          </cell>
          <cell r="D183">
            <v>0</v>
          </cell>
          <cell r="E183">
            <v>625000</v>
          </cell>
          <cell r="F183">
            <v>-482195289.88</v>
          </cell>
          <cell r="G183">
            <v>621203.81999999995</v>
          </cell>
          <cell r="H183">
            <v>0</v>
          </cell>
          <cell r="I183">
            <v>0</v>
          </cell>
          <cell r="J183">
            <v>518611087.05000001</v>
          </cell>
          <cell r="K183">
            <v>199698</v>
          </cell>
          <cell r="L183">
            <v>-19854907</v>
          </cell>
          <cell r="M183">
            <v>260400000</v>
          </cell>
          <cell r="N183">
            <v>-6492</v>
          </cell>
          <cell r="O183">
            <v>26250000</v>
          </cell>
          <cell r="P183">
            <v>7.1711838245391846E-8</v>
          </cell>
          <cell r="Q183">
            <v>0</v>
          </cell>
          <cell r="R183">
            <v>1575977.21</v>
          </cell>
          <cell r="S183">
            <v>1070539569</v>
          </cell>
          <cell r="T183">
            <v>0</v>
          </cell>
          <cell r="U183">
            <v>1438818.98</v>
          </cell>
          <cell r="V183">
            <v>47500000</v>
          </cell>
          <cell r="W183">
            <v>1.981607056222856E-8</v>
          </cell>
          <cell r="X183">
            <v>92</v>
          </cell>
          <cell r="Y183">
            <v>0</v>
          </cell>
          <cell r="Z183">
            <v>4397303524</v>
          </cell>
          <cell r="AA183">
            <v>0</v>
          </cell>
          <cell r="AB183">
            <v>0</v>
          </cell>
          <cell r="AC183">
            <v>197845054.44999999</v>
          </cell>
          <cell r="AD183">
            <v>-1.4738179743289948E-7</v>
          </cell>
          <cell r="AE183">
            <v>-2.5391568669874687E-7</v>
          </cell>
          <cell r="AF183">
            <v>35031129.939999998</v>
          </cell>
          <cell r="AG183">
            <v>64389845.030000001</v>
          </cell>
          <cell r="AH183">
            <v>-9.8603777587413788E-8</v>
          </cell>
          <cell r="AI183">
            <v>-2.5704503059387207E-7</v>
          </cell>
          <cell r="AJ183">
            <v>1.1292286217212677E-7</v>
          </cell>
          <cell r="AK183">
            <v>-1.3387762010097504E-9</v>
          </cell>
          <cell r="AL183">
            <v>0</v>
          </cell>
          <cell r="AM183">
            <v>4.6566128730773926E-9</v>
          </cell>
          <cell r="AN183">
            <v>-1.9797698769252747E-7</v>
          </cell>
          <cell r="AO183">
            <v>3529.72</v>
          </cell>
          <cell r="AP183">
            <v>7.2759576141834259E-11</v>
          </cell>
          <cell r="AQ183">
            <v>1.9121216610074043E-8</v>
          </cell>
          <cell r="AR183">
            <v>9.3132257461547852E-10</v>
          </cell>
          <cell r="AS183">
            <v>-2.6077032089233398E-8</v>
          </cell>
          <cell r="AT183">
            <v>1895.67</v>
          </cell>
          <cell r="AU183">
            <v>0</v>
          </cell>
          <cell r="AV183">
            <v>0</v>
          </cell>
          <cell r="AW183">
            <v>-8464954.4499999993</v>
          </cell>
          <cell r="AX183">
            <v>1211429.6299999999</v>
          </cell>
          <cell r="AY183">
            <v>2319986</v>
          </cell>
          <cell r="AZ183">
            <v>399544.6</v>
          </cell>
          <cell r="BA183">
            <v>1992242.21</v>
          </cell>
          <cell r="BB183">
            <v>-5.2241375669836998E-9</v>
          </cell>
          <cell r="BC183">
            <v>14000000</v>
          </cell>
          <cell r="BD183">
            <v>0</v>
          </cell>
          <cell r="BE183">
            <v>-118545.64</v>
          </cell>
          <cell r="BF183">
            <v>779917.85</v>
          </cell>
          <cell r="BG183">
            <v>-199934922</v>
          </cell>
          <cell r="BH183">
            <v>241242.64</v>
          </cell>
          <cell r="BI183">
            <v>435957.11</v>
          </cell>
          <cell r="BJ183">
            <v>7492801.4100000001</v>
          </cell>
          <cell r="BK183">
            <v>92145000</v>
          </cell>
          <cell r="BL183">
            <v>4901490</v>
          </cell>
          <cell r="BM183">
            <v>0</v>
          </cell>
          <cell r="BN183">
            <v>-122731206.52</v>
          </cell>
          <cell r="BO183">
            <v>0</v>
          </cell>
          <cell r="BP183">
            <v>0</v>
          </cell>
          <cell r="BQ183">
            <v>0</v>
          </cell>
          <cell r="BR183">
            <v>6087377640.1700001</v>
          </cell>
          <cell r="BS183">
            <v>0</v>
          </cell>
          <cell r="BT183">
            <v>1.1641532182693481E-10</v>
          </cell>
          <cell r="BU183">
            <v>0</v>
          </cell>
          <cell r="BV183">
            <v>0</v>
          </cell>
          <cell r="BW183">
            <v>4.3698378249246161E-13</v>
          </cell>
          <cell r="BX183">
            <v>0</v>
          </cell>
          <cell r="BY183">
            <v>-2.1827852025868566E-13</v>
          </cell>
          <cell r="BZ183">
            <v>662490897.83000004</v>
          </cell>
          <cell r="CA183">
            <v>4397303524</v>
          </cell>
          <cell r="CB183">
            <v>1070539569</v>
          </cell>
          <cell r="CC183">
            <v>260400000</v>
          </cell>
          <cell r="CF183">
            <v>4397303524</v>
          </cell>
          <cell r="CG183">
            <v>4397303524</v>
          </cell>
          <cell r="CH183">
            <v>1070539569</v>
          </cell>
          <cell r="CI183">
            <v>260400000</v>
          </cell>
          <cell r="CJ183">
            <v>5568766553.1199999</v>
          </cell>
          <cell r="CK183">
            <v>252989547.17000002</v>
          </cell>
          <cell r="CL183">
            <v>5834388093</v>
          </cell>
        </row>
        <row r="184">
          <cell r="B184" t="str">
            <v>Grand Total</v>
          </cell>
          <cell r="C184">
            <v>2.9802322387695313E-8</v>
          </cell>
          <cell r="D184">
            <v>0</v>
          </cell>
          <cell r="E184">
            <v>-1.6298145055770874E-9</v>
          </cell>
          <cell r="F184">
            <v>5.9604644775390625E-8</v>
          </cell>
          <cell r="G184">
            <v>1.1641532182693481E-9</v>
          </cell>
          <cell r="H184">
            <v>-3.637978807091713E-12</v>
          </cell>
          <cell r="I184">
            <v>-1.8420905689708889E-8</v>
          </cell>
          <cell r="J184">
            <v>0</v>
          </cell>
          <cell r="K184">
            <v>0</v>
          </cell>
          <cell r="L184">
            <v>-2.9802322387695313E-8</v>
          </cell>
          <cell r="M184">
            <v>2.0861625671386719E-7</v>
          </cell>
          <cell r="N184">
            <v>-9.3132257461547852E-8</v>
          </cell>
          <cell r="O184">
            <v>0</v>
          </cell>
          <cell r="P184">
            <v>0</v>
          </cell>
          <cell r="Q184">
            <v>-2.9802322387695313E-8</v>
          </cell>
          <cell r="R184">
            <v>0</v>
          </cell>
          <cell r="S184">
            <v>1.1920928955078125E-6</v>
          </cell>
          <cell r="T184">
            <v>-2.0861625671386719E-7</v>
          </cell>
          <cell r="U184">
            <v>0</v>
          </cell>
          <cell r="V184">
            <v>6.6938810050487518E-10</v>
          </cell>
          <cell r="W184">
            <v>-1.0477378964424133E-9</v>
          </cell>
          <cell r="X184">
            <v>0</v>
          </cell>
          <cell r="Y184">
            <v>0</v>
          </cell>
          <cell r="Z184">
            <v>-9.5367431640625E-7</v>
          </cell>
          <cell r="AA184">
            <v>2.1886080503463745E-8</v>
          </cell>
          <cell r="AB184">
            <v>9.0897083193652861E-8</v>
          </cell>
          <cell r="AC184">
            <v>0</v>
          </cell>
          <cell r="AD184">
            <v>-6.6012034949380904E-8</v>
          </cell>
          <cell r="AE184">
            <v>-5.9365993365645409E-7</v>
          </cell>
          <cell r="AF184">
            <v>1.257285475730896E-7</v>
          </cell>
          <cell r="AG184">
            <v>-1.9997378331026994E-7</v>
          </cell>
          <cell r="AH184">
            <v>-3.0826777219772339E-7</v>
          </cell>
          <cell r="AI184">
            <v>2.7939677238464355E-9</v>
          </cell>
          <cell r="AJ184">
            <v>0</v>
          </cell>
          <cell r="AK184">
            <v>1.1175870895385742E-8</v>
          </cell>
          <cell r="AL184">
            <v>-1.862645149230957E-8</v>
          </cell>
          <cell r="AM184">
            <v>-1.5484374671359546E-8</v>
          </cell>
          <cell r="AN184">
            <v>0</v>
          </cell>
          <cell r="AO184">
            <v>3.4301774576306343E-7</v>
          </cell>
          <cell r="AP184">
            <v>1.4901161193847656E-8</v>
          </cell>
          <cell r="AQ184">
            <v>-1.8160790205001831E-8</v>
          </cell>
          <cell r="AR184">
            <v>1.4901161193847656E-8</v>
          </cell>
          <cell r="AS184">
            <v>9.3132257461547852E-10</v>
          </cell>
          <cell r="AT184">
            <v>2.7939677238464355E-9</v>
          </cell>
          <cell r="AU184">
            <v>-3.2782554626464844E-7</v>
          </cell>
          <cell r="AV184">
            <v>5.8207660913467407E-10</v>
          </cell>
          <cell r="AW184">
            <v>-9.3132257461547852E-10</v>
          </cell>
          <cell r="AX184">
            <v>2.3283064365386963E-10</v>
          </cell>
          <cell r="AY184">
            <v>-1.3678800314664841E-9</v>
          </cell>
          <cell r="AZ184">
            <v>1.1641532182693481E-10</v>
          </cell>
          <cell r="BA184">
            <v>6.5192580223083496E-9</v>
          </cell>
          <cell r="BB184">
            <v>1.0186340659856796E-10</v>
          </cell>
          <cell r="BC184">
            <v>1.862645149230957E-9</v>
          </cell>
          <cell r="BD184">
            <v>-4.6566128730773926E-10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5.8207660913467407E-11</v>
          </cell>
          <cell r="BN184">
            <v>0</v>
          </cell>
          <cell r="BO184">
            <v>0</v>
          </cell>
          <cell r="BP184">
            <v>4.3698378249246161E-13</v>
          </cell>
          <cell r="BQ184">
            <v>0</v>
          </cell>
          <cell r="BR184">
            <v>-4.76837158203125E-6</v>
          </cell>
          <cell r="BS184">
            <v>0</v>
          </cell>
          <cell r="BT184">
            <v>4.3698378249246161E-13</v>
          </cell>
          <cell r="BU184">
            <v>4.7683670345577411E-9</v>
          </cell>
          <cell r="BV184">
            <v>2.0954758761515535E-11</v>
          </cell>
          <cell r="BW184">
            <v>-8.58306884765625E-6</v>
          </cell>
          <cell r="BX184">
            <v>0</v>
          </cell>
          <cell r="BY184">
            <v>9.0951551845463996E-15</v>
          </cell>
          <cell r="BZ184">
            <v>102300301.20999998</v>
          </cell>
          <cell r="CA184">
            <v>-1.5751005322250933E-6</v>
          </cell>
          <cell r="CB184">
            <v>9.8347663879394531E-7</v>
          </cell>
          <cell r="CC184">
            <v>1.1548399925231934E-7</v>
          </cell>
          <cell r="CF184">
            <v>-1.5751005322250933E-6</v>
          </cell>
          <cell r="CG184">
            <v>-1.5900016934189409E-6</v>
          </cell>
          <cell r="CH184">
            <v>9.8347663879394531E-7</v>
          </cell>
          <cell r="CI184">
            <v>1.1548399925231934E-7</v>
          </cell>
          <cell r="CJ184">
            <v>-4.460594936972484E-6</v>
          </cell>
          <cell r="CK184">
            <v>-2.5846929929684848E-7</v>
          </cell>
          <cell r="CL184">
            <v>-4.4800999603467062E-6</v>
          </cell>
        </row>
        <row r="185">
          <cell r="B185" t="str">
            <v>IMA05</v>
          </cell>
          <cell r="C185">
            <v>80862.78</v>
          </cell>
          <cell r="E185">
            <v>-98.4</v>
          </cell>
          <cell r="F185">
            <v>1786353.31</v>
          </cell>
          <cell r="G185">
            <v>-1051789.19</v>
          </cell>
          <cell r="I185">
            <v>-11545.51</v>
          </cell>
          <cell r="J185">
            <v>4000</v>
          </cell>
          <cell r="K185">
            <v>-8886606</v>
          </cell>
          <cell r="L185">
            <v>0.26</v>
          </cell>
          <cell r="N185">
            <v>369431280.27999997</v>
          </cell>
          <cell r="O185">
            <v>13011284.439999999</v>
          </cell>
          <cell r="P185">
            <v>8066.64</v>
          </cell>
          <cell r="Q185">
            <v>972090.25</v>
          </cell>
          <cell r="R185">
            <v>28420.799999999999</v>
          </cell>
          <cell r="S185">
            <v>276915.65999999997</v>
          </cell>
          <cell r="V185">
            <v>24855751.879999999</v>
          </cell>
          <cell r="W185">
            <v>-5003.93</v>
          </cell>
          <cell r="X185">
            <v>1787269.39</v>
          </cell>
          <cell r="Y185">
            <v>115467.05</v>
          </cell>
          <cell r="AB185">
            <v>12183975</v>
          </cell>
          <cell r="AC185">
            <v>-85993049.230000004</v>
          </cell>
          <cell r="AD185">
            <v>222296985.36000001</v>
          </cell>
          <cell r="AE185">
            <v>659091.38</v>
          </cell>
          <cell r="AF185">
            <v>18099912.780000001</v>
          </cell>
          <cell r="AG185">
            <v>165953.68</v>
          </cell>
          <cell r="AH185">
            <v>51136.5</v>
          </cell>
          <cell r="AI185">
            <v>-4692493.24</v>
          </cell>
          <cell r="AJ185">
            <v>-6973.21</v>
          </cell>
          <cell r="AK185">
            <v>-11835.07</v>
          </cell>
          <cell r="AO185">
            <v>214740.66</v>
          </cell>
          <cell r="AP185">
            <v>1008325.18</v>
          </cell>
          <cell r="AR185">
            <v>0</v>
          </cell>
          <cell r="AS185">
            <v>-188.39</v>
          </cell>
          <cell r="AT185">
            <v>149380390.44</v>
          </cell>
          <cell r="AU185">
            <v>208592493.55000001</v>
          </cell>
          <cell r="AV185">
            <v>-89100.800000000003</v>
          </cell>
          <cell r="AW185">
            <v>0.01</v>
          </cell>
          <cell r="AX185">
            <v>1878502.14</v>
          </cell>
          <cell r="AY185">
            <v>924948.75</v>
          </cell>
          <cell r="AZ185">
            <v>-1941558.51</v>
          </cell>
          <cell r="BA185">
            <v>1091387.92</v>
          </cell>
          <cell r="BB185">
            <v>-8462651.1799999997</v>
          </cell>
          <cell r="BC185">
            <v>-25484</v>
          </cell>
          <cell r="BF185">
            <v>-0.73</v>
          </cell>
          <cell r="BH185">
            <v>-117224.68</v>
          </cell>
          <cell r="BJ185">
            <v>-233227.93</v>
          </cell>
          <cell r="BK185">
            <v>-16562.330000000002</v>
          </cell>
          <cell r="BL185">
            <v>206207.25</v>
          </cell>
          <cell r="BN185">
            <v>-8886606</v>
          </cell>
          <cell r="BO185">
            <v>3345.85</v>
          </cell>
          <cell r="BQ185">
            <v>-9150314.4299999997</v>
          </cell>
          <cell r="BS185">
            <v>257848.83</v>
          </cell>
          <cell r="BU185">
            <v>0</v>
          </cell>
          <cell r="BZ185">
            <v>12183975</v>
          </cell>
          <cell r="CA185" t="e">
            <v>#N/A</v>
          </cell>
          <cell r="CB185" t="e">
            <v>#N/A</v>
          </cell>
          <cell r="CC185" t="e">
            <v>#N/A</v>
          </cell>
          <cell r="CF185" t="e">
            <v>#N/A</v>
          </cell>
          <cell r="CG185" t="e">
            <v>#N/A</v>
          </cell>
          <cell r="CH185" t="e">
            <v>#N/A</v>
          </cell>
          <cell r="CI185" t="e">
            <v>#N/A</v>
          </cell>
          <cell r="CJ185" t="e">
            <v>#N/A</v>
          </cell>
          <cell r="CK185" t="e">
            <v>#N/A</v>
          </cell>
          <cell r="CL185" t="e">
            <v>#N/A</v>
          </cell>
        </row>
        <row r="186">
          <cell r="B186" t="str">
            <v>IMA06</v>
          </cell>
          <cell r="C186">
            <v>6.891787052154541E-8</v>
          </cell>
          <cell r="D186">
            <v>0</v>
          </cell>
          <cell r="E186">
            <v>0</v>
          </cell>
          <cell r="F186">
            <v>2.3283064365386963E-10</v>
          </cell>
          <cell r="G186">
            <v>4.76837158203125E-7</v>
          </cell>
          <cell r="H186">
            <v>-4.3073669075965881E-9</v>
          </cell>
          <cell r="I186">
            <v>-2.7921487344428897E-10</v>
          </cell>
          <cell r="J186">
            <v>-1.4901161193847656E-8</v>
          </cell>
          <cell r="K186">
            <v>0</v>
          </cell>
          <cell r="L186">
            <v>0</v>
          </cell>
          <cell r="M186">
            <v>0</v>
          </cell>
          <cell r="N186">
            <v>-5.9604644775390625E-8</v>
          </cell>
          <cell r="O186">
            <v>0</v>
          </cell>
          <cell r="P186">
            <v>0</v>
          </cell>
          <cell r="Q186">
            <v>0</v>
          </cell>
          <cell r="R186">
            <v>4.6566128730773926E-10</v>
          </cell>
          <cell r="S186">
            <v>2.384185791015625E-7</v>
          </cell>
          <cell r="T186">
            <v>2.384185791015625E-7</v>
          </cell>
          <cell r="U186">
            <v>-9.4644292403245345E-12</v>
          </cell>
          <cell r="V186">
            <v>3.7107383832335472E-10</v>
          </cell>
          <cell r="W186">
            <v>6.9849193096160889E-10</v>
          </cell>
          <cell r="X186">
            <v>0</v>
          </cell>
          <cell r="Y186">
            <v>0</v>
          </cell>
          <cell r="Z186">
            <v>1.430511474609375E-6</v>
          </cell>
          <cell r="AA186">
            <v>4.4703483581542969E-8</v>
          </cell>
          <cell r="AB186">
            <v>16683751</v>
          </cell>
          <cell r="AC186">
            <v>3.7252902984619141E-9</v>
          </cell>
          <cell r="AD186">
            <v>-1.4901161193847656E-8</v>
          </cell>
          <cell r="AE186">
            <v>0</v>
          </cell>
          <cell r="AF186">
            <v>-3.7252902984619141E-9</v>
          </cell>
          <cell r="AG186">
            <v>-1.1920928955078125E-7</v>
          </cell>
          <cell r="AH186">
            <v>-2.384185791015625E-7</v>
          </cell>
          <cell r="AI186">
            <v>6.9849193096160889E-10</v>
          </cell>
          <cell r="AJ186">
            <v>0</v>
          </cell>
          <cell r="AK186">
            <v>-5.5879354476928711E-9</v>
          </cell>
          <cell r="AL186">
            <v>7.1549948188476264E-9</v>
          </cell>
          <cell r="AM186">
            <v>2.1696178009733558E-7</v>
          </cell>
          <cell r="AN186">
            <v>0</v>
          </cell>
          <cell r="AO186">
            <v>2.6077032089233398E-8</v>
          </cell>
          <cell r="AP186">
            <v>-4.6566128730773926E-10</v>
          </cell>
          <cell r="AQ186">
            <v>1.3969838619232178E-9</v>
          </cell>
          <cell r="AR186">
            <v>4.76837158203125E-7</v>
          </cell>
          <cell r="AS186">
            <v>0</v>
          </cell>
          <cell r="AT186">
            <v>4.6566128730773926E-10</v>
          </cell>
          <cell r="AU186">
            <v>-4.6566128730773926E-10</v>
          </cell>
          <cell r="AV186">
            <v>1.7462298274040222E-10</v>
          </cell>
          <cell r="AW186">
            <v>0</v>
          </cell>
          <cell r="AX186">
            <v>7.4505805969238281E-9</v>
          </cell>
          <cell r="AY186">
            <v>-2.9103830456733704E-11</v>
          </cell>
          <cell r="AZ186">
            <v>2.5611370801925659E-9</v>
          </cell>
          <cell r="BA186">
            <v>-1.1641532182693481E-9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1.4901161193847656E-8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4.3698378249246161E-13</v>
          </cell>
          <cell r="BM186">
            <v>0</v>
          </cell>
          <cell r="BN186">
            <v>6.67572021484375E-6</v>
          </cell>
          <cell r="BP186">
            <v>976082.82</v>
          </cell>
          <cell r="BR186">
            <v>1738.92</v>
          </cell>
          <cell r="BT186">
            <v>-4459551.13</v>
          </cell>
          <cell r="BX186">
            <v>0</v>
          </cell>
          <cell r="BZ186">
            <v>16683751</v>
          </cell>
          <cell r="CA186" t="e">
            <v>#N/A</v>
          </cell>
          <cell r="CB186" t="e">
            <v>#N/A</v>
          </cell>
          <cell r="CC186" t="e">
            <v>#N/A</v>
          </cell>
          <cell r="CF186" t="e">
            <v>#N/A</v>
          </cell>
          <cell r="CG186" t="e">
            <v>#N/A</v>
          </cell>
          <cell r="CH186" t="e">
            <v>#N/A</v>
          </cell>
          <cell r="CI186" t="e">
            <v>#N/A</v>
          </cell>
          <cell r="CJ186" t="e">
            <v>#N/A</v>
          </cell>
          <cell r="CK186" t="e">
            <v>#N/A</v>
          </cell>
          <cell r="CL186" t="e">
            <v>#N/A</v>
          </cell>
        </row>
        <row r="187">
          <cell r="B187" t="str">
            <v>IMB01</v>
          </cell>
          <cell r="C187">
            <v>-3042208.1</v>
          </cell>
          <cell r="E187">
            <v>-258991.92</v>
          </cell>
          <cell r="F187">
            <v>4207.41</v>
          </cell>
          <cell r="G187">
            <v>-372535.28</v>
          </cell>
          <cell r="I187">
            <v>0.6</v>
          </cell>
          <cell r="K187">
            <v>-4275327.1500000004</v>
          </cell>
          <cell r="L187">
            <v>84563034</v>
          </cell>
          <cell r="M187">
            <v>719409.49</v>
          </cell>
          <cell r="N187">
            <v>718544.02</v>
          </cell>
          <cell r="O187">
            <v>21979637.16</v>
          </cell>
          <cell r="P187">
            <v>0</v>
          </cell>
          <cell r="Q187">
            <v>236437.42</v>
          </cell>
          <cell r="R187">
            <v>-265235.18</v>
          </cell>
          <cell r="S187">
            <v>0</v>
          </cell>
          <cell r="U187">
            <v>-1438818.98</v>
          </cell>
          <cell r="V187">
            <v>42262862.280000001</v>
          </cell>
          <cell r="W187">
            <v>0</v>
          </cell>
          <cell r="X187">
            <v>618605.41</v>
          </cell>
          <cell r="Z187">
            <v>452412.48</v>
          </cell>
          <cell r="AB187">
            <v>16683751</v>
          </cell>
          <cell r="AC187">
            <v>1054115177.3</v>
          </cell>
          <cell r="AD187">
            <v>0</v>
          </cell>
          <cell r="AE187">
            <v>0</v>
          </cell>
          <cell r="AF187">
            <v>2575243.1800000002</v>
          </cell>
          <cell r="AG187">
            <v>6439774.4800000004</v>
          </cell>
          <cell r="AH187">
            <v>-444369.3</v>
          </cell>
          <cell r="AI187">
            <v>16615.64</v>
          </cell>
          <cell r="AJ187">
            <v>-7975</v>
          </cell>
          <cell r="AK187">
            <v>-17088.939999999999</v>
          </cell>
          <cell r="AL187">
            <v>16106.16</v>
          </cell>
          <cell r="AM187">
            <v>2849.63</v>
          </cell>
          <cell r="AO187">
            <v>0</v>
          </cell>
          <cell r="AP187">
            <v>-120327.89</v>
          </cell>
          <cell r="AR187">
            <v>0</v>
          </cell>
          <cell r="AS187">
            <v>-47705.35</v>
          </cell>
          <cell r="AU187">
            <v>-30630.76</v>
          </cell>
          <cell r="AV187">
            <v>51136.45</v>
          </cell>
          <cell r="AW187">
            <v>177815509.52000001</v>
          </cell>
          <cell r="AX187">
            <v>-2812879.02</v>
          </cell>
          <cell r="AY187">
            <v>0.01</v>
          </cell>
          <cell r="AZ187">
            <v>2239709</v>
          </cell>
          <cell r="BA187">
            <v>2418773.63</v>
          </cell>
          <cell r="BB187">
            <v>2064908</v>
          </cell>
          <cell r="BC187">
            <v>-2672.14</v>
          </cell>
          <cell r="BH187">
            <v>-1019453.03</v>
          </cell>
          <cell r="BI187">
            <v>-118748.44</v>
          </cell>
          <cell r="BJ187">
            <v>206156.08</v>
          </cell>
          <cell r="BK187">
            <v>-1936.06</v>
          </cell>
          <cell r="BL187">
            <v>-9360.35</v>
          </cell>
          <cell r="BO187">
            <v>607382.13</v>
          </cell>
          <cell r="BQ187">
            <v>-2455870.31</v>
          </cell>
          <cell r="BR187">
            <v>35294130</v>
          </cell>
          <cell r="BU187">
            <v>0</v>
          </cell>
          <cell r="BZ187">
            <v>1202653713.73</v>
          </cell>
          <cell r="CA187" t="e">
            <v>#N/A</v>
          </cell>
          <cell r="CB187" t="e">
            <v>#N/A</v>
          </cell>
          <cell r="CC187" t="e">
            <v>#N/A</v>
          </cell>
          <cell r="CF187" t="e">
            <v>#N/A</v>
          </cell>
          <cell r="CG187" t="e">
            <v>#N/A</v>
          </cell>
          <cell r="CH187" t="e">
            <v>#N/A</v>
          </cell>
          <cell r="CI187" t="e">
            <v>#N/A</v>
          </cell>
          <cell r="CJ187" t="e">
            <v>#N/A</v>
          </cell>
          <cell r="CK187" t="e">
            <v>#N/A</v>
          </cell>
          <cell r="CL187" t="e">
            <v>#N/A</v>
          </cell>
        </row>
        <row r="188">
          <cell r="B188" t="str">
            <v>IMB02</v>
          </cell>
          <cell r="C188">
            <v>-47000</v>
          </cell>
          <cell r="D188">
            <v>0</v>
          </cell>
          <cell r="E188">
            <v>169000</v>
          </cell>
          <cell r="F188">
            <v>-209986.8</v>
          </cell>
          <cell r="G188">
            <v>2617815.31</v>
          </cell>
          <cell r="H188">
            <v>0</v>
          </cell>
          <cell r="I188">
            <v>0.6</v>
          </cell>
          <cell r="J188">
            <v>4.6566128730773926E-10</v>
          </cell>
          <cell r="K188">
            <v>0</v>
          </cell>
          <cell r="L188">
            <v>84563034</v>
          </cell>
          <cell r="M188">
            <v>719409.49</v>
          </cell>
          <cell r="N188">
            <v>1397920.6</v>
          </cell>
          <cell r="O188">
            <v>-22.5</v>
          </cell>
          <cell r="P188">
            <v>7.0780515670776367E-8</v>
          </cell>
          <cell r="Q188">
            <v>236437.42</v>
          </cell>
          <cell r="R188">
            <v>0</v>
          </cell>
          <cell r="S188">
            <v>2.0401785150170326E-8</v>
          </cell>
          <cell r="T188">
            <v>0</v>
          </cell>
          <cell r="U188">
            <v>-1438818.98</v>
          </cell>
          <cell r="V188">
            <v>0</v>
          </cell>
          <cell r="W188">
            <v>1.6629655874567106E-7</v>
          </cell>
          <cell r="X188">
            <v>618605.41</v>
          </cell>
          <cell r="Y188">
            <v>2.2191670723259449E-10</v>
          </cell>
          <cell r="Z188">
            <v>452412.48</v>
          </cell>
          <cell r="AA188">
            <v>0</v>
          </cell>
          <cell r="AB188">
            <v>0</v>
          </cell>
          <cell r="AC188">
            <v>1054115177.3</v>
          </cell>
          <cell r="AD188">
            <v>-26464214.219999999</v>
          </cell>
          <cell r="AE188">
            <v>7.3923729360103607E-8</v>
          </cell>
          <cell r="AF188">
            <v>2575243.1800000002</v>
          </cell>
          <cell r="AG188">
            <v>25036909.890000001</v>
          </cell>
          <cell r="AH188">
            <v>-8.8475644588470459E-9</v>
          </cell>
          <cell r="AI188">
            <v>-6848128.4100000001</v>
          </cell>
          <cell r="AJ188">
            <v>-8.5821375250816345E-7</v>
          </cell>
          <cell r="AK188">
            <v>5.2386894822120667E-10</v>
          </cell>
          <cell r="AL188">
            <v>0</v>
          </cell>
          <cell r="AM188">
            <v>5.5879354476928711E-9</v>
          </cell>
          <cell r="AN188">
            <v>4.6566128730773926E-10</v>
          </cell>
          <cell r="AO188">
            <v>579994.26</v>
          </cell>
          <cell r="AP188">
            <v>-2.9103830456733704E-11</v>
          </cell>
          <cell r="AQ188">
            <v>-7.6368451118469238E-8</v>
          </cell>
          <cell r="AR188">
            <v>-9.3132257461547852E-10</v>
          </cell>
          <cell r="AS188">
            <v>0</v>
          </cell>
          <cell r="AT188">
            <v>-9.3132257461547852E-9</v>
          </cell>
          <cell r="AU188">
            <v>6437973.0499999998</v>
          </cell>
          <cell r="AV188">
            <v>2031773.39</v>
          </cell>
          <cell r="AW188">
            <v>977.86</v>
          </cell>
          <cell r="AX188">
            <v>535593.61</v>
          </cell>
          <cell r="AY188">
            <v>-2315078</v>
          </cell>
          <cell r="AZ188">
            <v>0</v>
          </cell>
          <cell r="BA188">
            <v>-1992242.21</v>
          </cell>
          <cell r="BB188">
            <v>-1.4915713109076023E-9</v>
          </cell>
          <cell r="BC188">
            <v>0</v>
          </cell>
          <cell r="BD188">
            <v>0</v>
          </cell>
          <cell r="BE188">
            <v>-1.7535057850182056E-9</v>
          </cell>
          <cell r="BF188">
            <v>-9.4587448984384537E-11</v>
          </cell>
          <cell r="BG188">
            <v>2.6193447411060333E-10</v>
          </cell>
          <cell r="BH188">
            <v>-2545951.75</v>
          </cell>
          <cell r="BI188">
            <v>-1.8553691916167736E-10</v>
          </cell>
          <cell r="BJ188">
            <v>556.17999999999995</v>
          </cell>
          <cell r="BK188">
            <v>6.28642737865448E-9</v>
          </cell>
          <cell r="BL188">
            <v>-1.043081288010228E-9</v>
          </cell>
          <cell r="BM188">
            <v>0</v>
          </cell>
          <cell r="BN188">
            <v>0</v>
          </cell>
          <cell r="BO188">
            <v>607382.13</v>
          </cell>
          <cell r="BP188">
            <v>0</v>
          </cell>
          <cell r="BQ188">
            <v>-2455870.31</v>
          </cell>
          <cell r="BR188">
            <v>0</v>
          </cell>
          <cell r="BS188">
            <v>0</v>
          </cell>
          <cell r="BT188">
            <v>1.1641532182693481E-10</v>
          </cell>
          <cell r="BU188">
            <v>0</v>
          </cell>
          <cell r="BV188">
            <v>0</v>
          </cell>
          <cell r="BW188">
            <v>4.3698378249246161E-13</v>
          </cell>
          <cell r="BX188">
            <v>0</v>
          </cell>
          <cell r="BY188">
            <v>-8.6736173798840355E-18</v>
          </cell>
          <cell r="BZ188">
            <v>-1617397.03</v>
          </cell>
          <cell r="CA188" t="e">
            <v>#N/A</v>
          </cell>
          <cell r="CB188" t="e">
            <v>#N/A</v>
          </cell>
          <cell r="CC188" t="e">
            <v>#N/A</v>
          </cell>
          <cell r="CF188" t="e">
            <v>#N/A</v>
          </cell>
          <cell r="CG188" t="e">
            <v>#N/A</v>
          </cell>
          <cell r="CH188" t="e">
            <v>#N/A</v>
          </cell>
          <cell r="CI188" t="e">
            <v>#N/A</v>
          </cell>
          <cell r="CJ188" t="e">
            <v>#N/A</v>
          </cell>
          <cell r="CK188" t="e">
            <v>#N/A</v>
          </cell>
          <cell r="CL188" t="e">
            <v>#N/A</v>
          </cell>
        </row>
        <row r="189">
          <cell r="B189" t="str">
            <v>IMB03</v>
          </cell>
          <cell r="C189">
            <v>-47000</v>
          </cell>
          <cell r="E189">
            <v>169000</v>
          </cell>
          <cell r="F189">
            <v>750495.33</v>
          </cell>
          <cell r="G189">
            <v>-15242</v>
          </cell>
          <cell r="J189">
            <v>60573</v>
          </cell>
          <cell r="L189">
            <v>0</v>
          </cell>
          <cell r="M189">
            <v>-53780.79</v>
          </cell>
          <cell r="N189">
            <v>-93228.62</v>
          </cell>
          <cell r="O189">
            <v>0</v>
          </cell>
          <cell r="Q189">
            <v>1012178.81</v>
          </cell>
          <cell r="R189">
            <v>107561.57</v>
          </cell>
          <cell r="T189">
            <v>44.15</v>
          </cell>
          <cell r="U189">
            <v>-186740.94</v>
          </cell>
          <cell r="V189">
            <v>0</v>
          </cell>
          <cell r="X189">
            <v>-49091.6</v>
          </cell>
          <cell r="Y189">
            <v>6841200</v>
          </cell>
          <cell r="AB189">
            <v>33776775</v>
          </cell>
          <cell r="AC189">
            <v>-2019771.17</v>
          </cell>
          <cell r="AD189">
            <v>-282005.23</v>
          </cell>
          <cell r="AE189">
            <v>-22.47</v>
          </cell>
          <cell r="AF189">
            <v>1139914.08</v>
          </cell>
          <cell r="AG189">
            <v>68789.3</v>
          </cell>
          <cell r="AI189">
            <v>-6848128.4100000001</v>
          </cell>
          <cell r="AK189">
            <v>-162.79</v>
          </cell>
          <cell r="AL189">
            <v>13081.73</v>
          </cell>
          <cell r="AS189">
            <v>0</v>
          </cell>
          <cell r="AT189">
            <v>-316152.39</v>
          </cell>
          <cell r="AU189">
            <v>6437973.0499999998</v>
          </cell>
          <cell r="AV189">
            <v>2031773.39</v>
          </cell>
          <cell r="AX189">
            <v>535593.61</v>
          </cell>
          <cell r="AY189">
            <v>-2315078</v>
          </cell>
          <cell r="AZ189">
            <v>254178</v>
          </cell>
          <cell r="BA189">
            <v>-1992242.21</v>
          </cell>
          <cell r="BB189">
            <v>-1992242.21</v>
          </cell>
          <cell r="BC189">
            <v>-1992242.21</v>
          </cell>
          <cell r="BJ189">
            <v>556.17999999999995</v>
          </cell>
          <cell r="BK189">
            <v>1034798.13</v>
          </cell>
          <cell r="BL189">
            <v>-0.13</v>
          </cell>
          <cell r="BM189">
            <v>-0.13</v>
          </cell>
          <cell r="BN189">
            <v>499612.98</v>
          </cell>
          <cell r="BT189">
            <v>-35294130</v>
          </cell>
          <cell r="BZ189">
            <v>33776775</v>
          </cell>
          <cell r="CA189" t="e">
            <v>#N/A</v>
          </cell>
          <cell r="CB189" t="e">
            <v>#N/A</v>
          </cell>
          <cell r="CC189" t="e">
            <v>#N/A</v>
          </cell>
          <cell r="CF189" t="e">
            <v>#N/A</v>
          </cell>
          <cell r="CG189" t="e">
            <v>#N/A</v>
          </cell>
          <cell r="CH189" t="e">
            <v>#N/A</v>
          </cell>
          <cell r="CI189" t="e">
            <v>#N/A</v>
          </cell>
          <cell r="CJ189" t="e">
            <v>#N/A</v>
          </cell>
          <cell r="CK189" t="e">
            <v>#N/A</v>
          </cell>
          <cell r="CL189" t="e">
            <v>#N/A</v>
          </cell>
        </row>
        <row r="190">
          <cell r="B190" t="str">
            <v>IMC03</v>
          </cell>
          <cell r="C190">
            <v>-56841129.240000002</v>
          </cell>
          <cell r="E190">
            <v>10000000</v>
          </cell>
          <cell r="F190">
            <v>92995168.879999995</v>
          </cell>
          <cell r="G190">
            <v>-15242</v>
          </cell>
          <cell r="I190">
            <v>-11545.51</v>
          </cell>
          <cell r="J190">
            <v>-56434.74</v>
          </cell>
          <cell r="L190">
            <v>56841129.240000002</v>
          </cell>
          <cell r="M190">
            <v>-107561.58</v>
          </cell>
          <cell r="N190">
            <v>164850.29999999999</v>
          </cell>
          <cell r="O190">
            <v>3750000</v>
          </cell>
          <cell r="P190">
            <v>-1335673.25</v>
          </cell>
          <cell r="Q190">
            <v>704332.02</v>
          </cell>
          <cell r="R190">
            <v>16239</v>
          </cell>
          <cell r="S190">
            <v>-1664552.73</v>
          </cell>
          <cell r="T190">
            <v>0</v>
          </cell>
          <cell r="U190">
            <v>607538.34</v>
          </cell>
          <cell r="V190">
            <v>26086385.449999999</v>
          </cell>
          <cell r="W190">
            <v>0</v>
          </cell>
          <cell r="X190">
            <v>1338933.68</v>
          </cell>
          <cell r="Y190">
            <v>6841200</v>
          </cell>
          <cell r="AB190">
            <v>33776775</v>
          </cell>
          <cell r="AC190">
            <v>12431812</v>
          </cell>
          <cell r="AD190">
            <v>-56187798.609999999</v>
          </cell>
          <cell r="AE190">
            <v>0</v>
          </cell>
          <cell r="AF190">
            <v>1139914.08</v>
          </cell>
          <cell r="AG190">
            <v>68789.3</v>
          </cell>
          <cell r="AH190">
            <v>-3456.04</v>
          </cell>
          <cell r="AJ190">
            <v>60660.85</v>
          </cell>
          <cell r="AK190">
            <v>0</v>
          </cell>
          <cell r="AL190">
            <v>0</v>
          </cell>
          <cell r="AO190">
            <v>564614</v>
          </cell>
          <cell r="AP190">
            <v>0</v>
          </cell>
          <cell r="AQ190">
            <v>4192.05</v>
          </cell>
          <cell r="AT190">
            <v>-188.39</v>
          </cell>
          <cell r="AU190">
            <v>50212157.490000002</v>
          </cell>
          <cell r="AV190">
            <v>40489702.740000002</v>
          </cell>
          <cell r="AW190">
            <v>2657399.7599999998</v>
          </cell>
          <cell r="AX190">
            <v>522173.48</v>
          </cell>
          <cell r="AY190">
            <v>4704185.6500000004</v>
          </cell>
          <cell r="AZ190">
            <v>12327017.039999999</v>
          </cell>
          <cell r="BA190">
            <v>1818470.01</v>
          </cell>
          <cell r="BB190">
            <v>-5527.47</v>
          </cell>
          <cell r="BF190">
            <v>0</v>
          </cell>
          <cell r="BG190">
            <v>-0.69</v>
          </cell>
          <cell r="BH190">
            <v>-1019453.03</v>
          </cell>
          <cell r="BI190">
            <v>-118748.44</v>
          </cell>
          <cell r="BJ190">
            <v>-223667.66</v>
          </cell>
          <cell r="BK190">
            <v>-17601.400000000001</v>
          </cell>
          <cell r="BL190">
            <v>-164366.12</v>
          </cell>
          <cell r="BO190">
            <v>-137.41</v>
          </cell>
          <cell r="BP190">
            <v>3369867.53</v>
          </cell>
          <cell r="BQ190">
            <v>-8879618.0800000001</v>
          </cell>
          <cell r="BU190">
            <v>0</v>
          </cell>
          <cell r="BZ190">
            <v>12431812</v>
          </cell>
          <cell r="CA190" t="e">
            <v>#N/A</v>
          </cell>
          <cell r="CB190" t="e">
            <v>#N/A</v>
          </cell>
          <cell r="CC190" t="e">
            <v>#N/A</v>
          </cell>
          <cell r="CF190" t="e">
            <v>#N/A</v>
          </cell>
          <cell r="CG190" t="e">
            <v>#N/A</v>
          </cell>
          <cell r="CH190" t="e">
            <v>#N/A</v>
          </cell>
          <cell r="CI190" t="e">
            <v>#N/A</v>
          </cell>
          <cell r="CJ190" t="e">
            <v>#N/A</v>
          </cell>
          <cell r="CK190" t="e">
            <v>#N/A</v>
          </cell>
          <cell r="CL190" t="e">
            <v>#N/A</v>
          </cell>
        </row>
        <row r="191">
          <cell r="B191" t="str">
            <v>IQA02</v>
          </cell>
          <cell r="C191">
            <v>-12789424.25</v>
          </cell>
          <cell r="E191">
            <v>48675.56</v>
          </cell>
          <cell r="F191">
            <v>-4121586.64</v>
          </cell>
          <cell r="J191">
            <v>7109</v>
          </cell>
          <cell r="K191">
            <v>20000000</v>
          </cell>
          <cell r="L191">
            <v>0</v>
          </cell>
          <cell r="M191">
            <v>-337777.51</v>
          </cell>
          <cell r="N191">
            <v>-3697.04</v>
          </cell>
          <cell r="O191">
            <v>300723.15000000002</v>
          </cell>
          <cell r="Q191">
            <v>704332.02</v>
          </cell>
          <cell r="R191">
            <v>49799.49</v>
          </cell>
          <cell r="S191">
            <v>7394.08</v>
          </cell>
          <cell r="U191">
            <v>18030636.760000002</v>
          </cell>
          <cell r="V191">
            <v>2091144.78</v>
          </cell>
          <cell r="X191">
            <v>1338933.68</v>
          </cell>
          <cell r="Y191">
            <v>7626163.3700000001</v>
          </cell>
          <cell r="AB191">
            <v>23443297</v>
          </cell>
          <cell r="AC191">
            <v>-97976796.870000005</v>
          </cell>
          <cell r="AD191">
            <v>213705524.80000001</v>
          </cell>
          <cell r="AE191">
            <v>-1966440.81</v>
          </cell>
          <cell r="AF191">
            <v>14868382.15</v>
          </cell>
          <cell r="AG191">
            <v>53575730.530000001</v>
          </cell>
          <cell r="AK191">
            <v>-650000</v>
          </cell>
          <cell r="AP191">
            <v>5159.62</v>
          </cell>
          <cell r="AS191">
            <v>84158929.420000002</v>
          </cell>
          <cell r="AT191">
            <v>12248529.529999999</v>
          </cell>
          <cell r="AU191">
            <v>59697605.270000003</v>
          </cell>
          <cell r="AV191">
            <v>3439.68</v>
          </cell>
          <cell r="AW191">
            <v>-209110.29</v>
          </cell>
          <cell r="AX191">
            <v>5668661.4699999997</v>
          </cell>
          <cell r="AY191">
            <v>-74158.289999999994</v>
          </cell>
          <cell r="AZ191">
            <v>-635137.93000000005</v>
          </cell>
          <cell r="BA191">
            <v>9424236.2400000002</v>
          </cell>
          <cell r="BB191">
            <v>68193.070000000007</v>
          </cell>
          <cell r="BC191">
            <v>-145024</v>
          </cell>
          <cell r="BK191">
            <v>1.1599999999999999</v>
          </cell>
          <cell r="BL191">
            <v>29552.720000000001</v>
          </cell>
          <cell r="BN191">
            <v>374855.74</v>
          </cell>
          <cell r="BS191">
            <v>1533506</v>
          </cell>
          <cell r="BV191">
            <v>-17647065</v>
          </cell>
          <cell r="BZ191">
            <v>-97976796.870000005</v>
          </cell>
          <cell r="CA191" t="e">
            <v>#N/A</v>
          </cell>
          <cell r="CB191" t="e">
            <v>#N/A</v>
          </cell>
          <cell r="CC191" t="e">
            <v>#N/A</v>
          </cell>
          <cell r="CF191" t="e">
            <v>#N/A</v>
          </cell>
          <cell r="CG191" t="e">
            <v>#N/A</v>
          </cell>
          <cell r="CH191" t="e">
            <v>#N/A</v>
          </cell>
          <cell r="CI191" t="e">
            <v>#N/A</v>
          </cell>
          <cell r="CJ191" t="e">
            <v>#N/A</v>
          </cell>
          <cell r="CK191" t="e">
            <v>#N/A</v>
          </cell>
          <cell r="CL191" t="e">
            <v>#N/A</v>
          </cell>
        </row>
        <row r="192">
          <cell r="B192" t="str">
            <v>ISA02</v>
          </cell>
          <cell r="C192">
            <v>40000000</v>
          </cell>
          <cell r="E192">
            <v>5000000</v>
          </cell>
          <cell r="F192">
            <v>494678358.76999998</v>
          </cell>
          <cell r="G192">
            <v>114995.08</v>
          </cell>
          <cell r="I192">
            <v>0</v>
          </cell>
          <cell r="J192">
            <v>1520622.28</v>
          </cell>
          <cell r="K192">
            <v>20000000</v>
          </cell>
          <cell r="L192">
            <v>-19854907</v>
          </cell>
          <cell r="M192">
            <v>247126.66</v>
          </cell>
          <cell r="O192">
            <v>210000000</v>
          </cell>
          <cell r="Q192">
            <v>0</v>
          </cell>
          <cell r="R192">
            <v>1275191.01</v>
          </cell>
          <cell r="S192">
            <v>-494253.3</v>
          </cell>
          <cell r="T192">
            <v>0</v>
          </cell>
          <cell r="U192">
            <v>675555.02</v>
          </cell>
          <cell r="V192">
            <v>380000000</v>
          </cell>
          <cell r="X192">
            <v>0</v>
          </cell>
          <cell r="Y192">
            <v>2242394.2799999998</v>
          </cell>
          <cell r="AB192">
            <v>4611150</v>
          </cell>
          <cell r="AC192">
            <v>1605811283.6099999</v>
          </cell>
          <cell r="AD192">
            <v>111354291.31999999</v>
          </cell>
          <cell r="AE192">
            <v>-850000</v>
          </cell>
          <cell r="AF192">
            <v>0</v>
          </cell>
          <cell r="AG192">
            <v>20749373.620000001</v>
          </cell>
          <cell r="AI192">
            <v>-2772948.01</v>
          </cell>
          <cell r="AJ192">
            <v>-3472948.01</v>
          </cell>
          <cell r="AL192">
            <v>0</v>
          </cell>
          <cell r="AO192">
            <v>700920.9</v>
          </cell>
          <cell r="AP192">
            <v>-20373.310000000001</v>
          </cell>
          <cell r="AQ192">
            <v>-7945.23</v>
          </cell>
          <cell r="AS192">
            <v>84158929.420000002</v>
          </cell>
          <cell r="AT192">
            <v>-49972.2</v>
          </cell>
          <cell r="AV192">
            <v>-31052.89</v>
          </cell>
          <cell r="AW192">
            <v>-8464954.4499999993</v>
          </cell>
          <cell r="AX192">
            <v>2034207.42</v>
          </cell>
          <cell r="AY192">
            <v>-2091099.48</v>
          </cell>
          <cell r="AZ192">
            <v>-815488.29</v>
          </cell>
          <cell r="BA192">
            <v>1455290.12</v>
          </cell>
          <cell r="BB192">
            <v>2531302231.3600001</v>
          </cell>
          <cell r="BC192">
            <v>-312611.58</v>
          </cell>
          <cell r="BD192">
            <v>-1992242.21</v>
          </cell>
          <cell r="BE192">
            <v>-118545.64</v>
          </cell>
          <cell r="BF192">
            <v>779917.85</v>
          </cell>
          <cell r="BG192">
            <v>1600300.77</v>
          </cell>
          <cell r="BH192">
            <v>241242.64</v>
          </cell>
          <cell r="BI192">
            <v>435957.11</v>
          </cell>
          <cell r="BJ192">
            <v>7492801.4100000001</v>
          </cell>
          <cell r="BK192">
            <v>39182.61</v>
          </cell>
          <cell r="BL192">
            <v>-2821253.33</v>
          </cell>
          <cell r="BM192">
            <v>-2822.69</v>
          </cell>
          <cell r="BN192">
            <v>-9360.35</v>
          </cell>
          <cell r="BO192">
            <v>8763.9500000000007</v>
          </cell>
          <cell r="BP192">
            <v>3472078.28</v>
          </cell>
          <cell r="BQ192">
            <v>-8358660.25</v>
          </cell>
          <cell r="BR192">
            <v>96090358.200000003</v>
          </cell>
          <cell r="BU192">
            <v>0</v>
          </cell>
          <cell r="BZ192">
            <v>5362882231.9399996</v>
          </cell>
          <cell r="CA192" t="e">
            <v>#N/A</v>
          </cell>
          <cell r="CB192" t="e">
            <v>#N/A</v>
          </cell>
          <cell r="CC192" t="e">
            <v>#N/A</v>
          </cell>
          <cell r="CF192" t="e">
            <v>#N/A</v>
          </cell>
          <cell r="CG192" t="e">
            <v>#N/A</v>
          </cell>
          <cell r="CH192" t="e">
            <v>#N/A</v>
          </cell>
          <cell r="CI192" t="e">
            <v>#N/A</v>
          </cell>
          <cell r="CJ192" t="e">
            <v>#N/A</v>
          </cell>
          <cell r="CK192" t="e">
            <v>#N/A</v>
          </cell>
          <cell r="CL192" t="e">
            <v>#N/A</v>
          </cell>
        </row>
        <row r="193">
          <cell r="B193" t="str">
            <v>Grand Total</v>
          </cell>
          <cell r="C193">
            <v>-1.4901161193847656E-8</v>
          </cell>
          <cell r="D193">
            <v>0</v>
          </cell>
          <cell r="E193">
            <v>0</v>
          </cell>
          <cell r="F193">
            <v>-4.1723251342773438E-7</v>
          </cell>
          <cell r="G193">
            <v>-1.862645149230957E-9</v>
          </cell>
          <cell r="H193">
            <v>0</v>
          </cell>
          <cell r="I193">
            <v>-6.4758864937175531E-9</v>
          </cell>
          <cell r="J193">
            <v>0</v>
          </cell>
          <cell r="K193">
            <v>0</v>
          </cell>
          <cell r="L193">
            <v>7.4505805969238281E-8</v>
          </cell>
          <cell r="M193">
            <v>9.3132257461547852E-10</v>
          </cell>
          <cell r="N193">
            <v>-5.4204178923100699E-9</v>
          </cell>
          <cell r="O193">
            <v>-5.9604644775390625E-8</v>
          </cell>
          <cell r="P193">
            <v>-2.7721398510038853E-8</v>
          </cell>
          <cell r="Q193">
            <v>0</v>
          </cell>
          <cell r="R193">
            <v>0</v>
          </cell>
          <cell r="S193">
            <v>-1.5515831819357118E-7</v>
          </cell>
          <cell r="T193">
            <v>0</v>
          </cell>
          <cell r="U193">
            <v>-4.6566128730773926E-9</v>
          </cell>
          <cell r="V193">
            <v>-1.1920928955078125E-7</v>
          </cell>
          <cell r="W193">
            <v>2.3253960534930229E-8</v>
          </cell>
          <cell r="X193">
            <v>7.9154460763675161E-11</v>
          </cell>
          <cell r="Y193">
            <v>2.1725554688600823E-10</v>
          </cell>
          <cell r="Z193">
            <v>1.1641532182693481E-10</v>
          </cell>
          <cell r="AA193">
            <v>0</v>
          </cell>
          <cell r="AB193">
            <v>0</v>
          </cell>
          <cell r="AC193">
            <v>-7.152557373046875E-7</v>
          </cell>
          <cell r="AD193">
            <v>-3.4691765904426575E-7</v>
          </cell>
          <cell r="AE193">
            <v>2.6345333026256412E-7</v>
          </cell>
          <cell r="AF193">
            <v>1.3813405530527234E-7</v>
          </cell>
          <cell r="AG193">
            <v>8.6065847426652908E-7</v>
          </cell>
          <cell r="AH193">
            <v>-8.3819031715393066E-8</v>
          </cell>
          <cell r="AI193">
            <v>-1.7613638192415237E-7</v>
          </cell>
          <cell r="AJ193">
            <v>8.6665386334061623E-7</v>
          </cell>
          <cell r="AK193">
            <v>-3.7252902984619141E-9</v>
          </cell>
          <cell r="AL193">
            <v>0</v>
          </cell>
          <cell r="AM193">
            <v>3.7252902984619141E-9</v>
          </cell>
          <cell r="AN193">
            <v>5.2154064178466797E-8</v>
          </cell>
          <cell r="AO193">
            <v>1.5552359400317073E-8</v>
          </cell>
          <cell r="AP193">
            <v>0</v>
          </cell>
          <cell r="AQ193">
            <v>-3.7252902984619141E-9</v>
          </cell>
          <cell r="AR193">
            <v>-3.8743019104003906E-7</v>
          </cell>
          <cell r="AS193">
            <v>-1.8686110436760828E-9</v>
          </cell>
          <cell r="AT193">
            <v>-2.9802322387695313E-7</v>
          </cell>
          <cell r="AU193">
            <v>0</v>
          </cell>
          <cell r="AV193">
            <v>-3.4924596548080444E-9</v>
          </cell>
          <cell r="AW193">
            <v>-1.4901161193847656E-8</v>
          </cell>
          <cell r="AX193">
            <v>-5.9371814131736755E-9</v>
          </cell>
          <cell r="AY193">
            <v>-7.9162418842315674E-9</v>
          </cell>
          <cell r="AZ193">
            <v>1.7462298274040222E-10</v>
          </cell>
          <cell r="BA193">
            <v>3.7252902984619141E-9</v>
          </cell>
          <cell r="BB193">
            <v>4.76837158203125E-7</v>
          </cell>
          <cell r="BC193">
            <v>-1.6298145055770874E-9</v>
          </cell>
          <cell r="BD193">
            <v>0</v>
          </cell>
          <cell r="BE193">
            <v>-4.0745362639427185E-10</v>
          </cell>
          <cell r="BF193">
            <v>-4.0745362639427185E-10</v>
          </cell>
          <cell r="BG193">
            <v>-1.1641532182693481E-10</v>
          </cell>
          <cell r="BH193">
            <v>-2.6193447411060333E-9</v>
          </cell>
          <cell r="BI193">
            <v>1.6007106751203537E-10</v>
          </cell>
          <cell r="BJ193">
            <v>-1.0699068297981285E-9</v>
          </cell>
          <cell r="BK193">
            <v>3.4924596548080444E-10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-1.4901161193847656E-8</v>
          </cell>
          <cell r="BS193">
            <v>0</v>
          </cell>
          <cell r="BT193">
            <v>1.1641532182693481E-10</v>
          </cell>
          <cell r="BU193">
            <v>0</v>
          </cell>
          <cell r="BV193">
            <v>0</v>
          </cell>
          <cell r="BW193">
            <v>4.3698378249246161E-13</v>
          </cell>
          <cell r="BX193">
            <v>4.7683670345577411E-9</v>
          </cell>
          <cell r="BY193">
            <v>-1.3027602087378742E-10</v>
          </cell>
          <cell r="BZ193">
            <v>2.86102294921875E-6</v>
          </cell>
          <cell r="CA193" t="e">
            <v>#N/A</v>
          </cell>
          <cell r="CB193" t="e">
            <v>#N/A</v>
          </cell>
          <cell r="CC193" t="e">
            <v>#N/A</v>
          </cell>
          <cell r="CF193" t="e">
            <v>#N/A</v>
          </cell>
          <cell r="CG193" t="e">
            <v>#N/A</v>
          </cell>
          <cell r="CH193" t="e">
            <v>#N/A</v>
          </cell>
          <cell r="CI193" t="e">
            <v>#N/A</v>
          </cell>
          <cell r="CJ193" t="e">
            <v>#N/A</v>
          </cell>
          <cell r="CK193" t="e">
            <v>#N/A</v>
          </cell>
          <cell r="CL193" t="e">
            <v>#N/A</v>
          </cell>
        </row>
        <row r="194">
          <cell r="B194" t="str">
            <v>IJA01</v>
          </cell>
          <cell r="C194">
            <v>-1.4901161193847656E-8</v>
          </cell>
          <cell r="D194">
            <v>0</v>
          </cell>
          <cell r="E194">
            <v>0</v>
          </cell>
          <cell r="F194">
            <v>-4.1723251342773438E-7</v>
          </cell>
          <cell r="G194">
            <v>-1.862645149230957E-9</v>
          </cell>
          <cell r="H194">
            <v>0</v>
          </cell>
          <cell r="I194">
            <v>-6.4758864937175531E-9</v>
          </cell>
          <cell r="J194">
            <v>0</v>
          </cell>
          <cell r="K194">
            <v>0</v>
          </cell>
          <cell r="L194">
            <v>7.4505805969238281E-8</v>
          </cell>
          <cell r="M194">
            <v>9.3132257461547852E-10</v>
          </cell>
          <cell r="N194">
            <v>-5.4204178923100699E-9</v>
          </cell>
          <cell r="O194">
            <v>-5.9604644775390625E-8</v>
          </cell>
          <cell r="P194">
            <v>-2.7721398510038853E-8</v>
          </cell>
          <cell r="Q194">
            <v>0</v>
          </cell>
          <cell r="R194">
            <v>0</v>
          </cell>
          <cell r="S194">
            <v>-1.5515831819357118E-7</v>
          </cell>
          <cell r="T194">
            <v>0</v>
          </cell>
          <cell r="U194">
            <v>-4.6566128730773926E-9</v>
          </cell>
          <cell r="V194">
            <v>-1.1920928955078125E-7</v>
          </cell>
          <cell r="W194">
            <v>2.3253960534930229E-8</v>
          </cell>
          <cell r="X194">
            <v>7.9154460763675161E-11</v>
          </cell>
          <cell r="Y194">
            <v>2.1725554688600823E-10</v>
          </cell>
          <cell r="Z194">
            <v>1.1641532182693481E-10</v>
          </cell>
          <cell r="AA194">
            <v>0</v>
          </cell>
          <cell r="AB194">
            <v>0</v>
          </cell>
          <cell r="AC194">
            <v>-7.152557373046875E-7</v>
          </cell>
          <cell r="AD194">
            <v>230389481.30000001</v>
          </cell>
          <cell r="AE194">
            <v>2.6345333026256412E-7</v>
          </cell>
          <cell r="AF194">
            <v>1.3813405530527234E-7</v>
          </cell>
          <cell r="AG194">
            <v>8.6065847426652908E-7</v>
          </cell>
          <cell r="AH194">
            <v>-8.3819031715393066E-8</v>
          </cell>
          <cell r="AI194">
            <v>-1.7613638192415237E-7</v>
          </cell>
          <cell r="AJ194">
            <v>8.6665386334061623E-7</v>
          </cell>
          <cell r="AK194">
            <v>-3.7252902984619141E-9</v>
          </cell>
          <cell r="AL194">
            <v>0</v>
          </cell>
          <cell r="AM194">
            <v>3.7252902984619141E-9</v>
          </cell>
          <cell r="AN194">
            <v>5.2154064178466797E-8</v>
          </cell>
          <cell r="AO194">
            <v>1.5552359400317073E-8</v>
          </cell>
          <cell r="AP194">
            <v>0</v>
          </cell>
          <cell r="AQ194">
            <v>-3.7252902984619141E-9</v>
          </cell>
          <cell r="AR194">
            <v>-3.8743019104003906E-7</v>
          </cell>
          <cell r="AS194">
            <v>-1.8686110436760828E-9</v>
          </cell>
          <cell r="AT194">
            <v>-2.9802322387695313E-7</v>
          </cell>
          <cell r="AU194">
            <v>0</v>
          </cell>
          <cell r="AV194">
            <v>-3.4924596548080444E-9</v>
          </cell>
          <cell r="AW194">
            <v>-1.4901161193847656E-8</v>
          </cell>
          <cell r="AX194">
            <v>-5.9371814131736755E-9</v>
          </cell>
          <cell r="AY194">
            <v>-7.9162418842315674E-9</v>
          </cell>
          <cell r="AZ194">
            <v>1.7462298274040222E-10</v>
          </cell>
          <cell r="BA194">
            <v>3.7252902984619141E-9</v>
          </cell>
          <cell r="BB194">
            <v>4.76837158203125E-7</v>
          </cell>
          <cell r="BC194">
            <v>-1.6298145055770874E-9</v>
          </cell>
          <cell r="BD194">
            <v>0</v>
          </cell>
          <cell r="BE194">
            <v>1065955.22</v>
          </cell>
          <cell r="BF194">
            <v>-676877.67</v>
          </cell>
          <cell r="BG194">
            <v>-350718.44</v>
          </cell>
          <cell r="BH194">
            <v>-1151731.25</v>
          </cell>
          <cell r="BI194">
            <v>-1765561.93</v>
          </cell>
          <cell r="BJ194">
            <v>-1.0699068297981285E-9</v>
          </cell>
          <cell r="BK194">
            <v>3.4924596548080444E-10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-1.4901161193847656E-8</v>
          </cell>
          <cell r="BS194">
            <v>0</v>
          </cell>
          <cell r="BT194">
            <v>1.1641532182693481E-10</v>
          </cell>
          <cell r="BU194">
            <v>0</v>
          </cell>
          <cell r="BV194">
            <v>0</v>
          </cell>
          <cell r="BW194">
            <v>4.3698378249246161E-13</v>
          </cell>
          <cell r="BX194">
            <v>4.7683670345577411E-9</v>
          </cell>
          <cell r="BY194">
            <v>-1.3027602087378742E-10</v>
          </cell>
          <cell r="BZ194">
            <v>2.86102294921875E-6</v>
          </cell>
          <cell r="CA194" t="e">
            <v>#N/A</v>
          </cell>
          <cell r="CB194" t="e">
            <v>#N/A</v>
          </cell>
          <cell r="CC194" t="e">
            <v>#N/A</v>
          </cell>
          <cell r="CF194" t="e">
            <v>#N/A</v>
          </cell>
          <cell r="CG194" t="e">
            <v>#N/A</v>
          </cell>
          <cell r="CH194" t="e">
            <v>#N/A</v>
          </cell>
          <cell r="CI194" t="e">
            <v>#N/A</v>
          </cell>
          <cell r="CJ194" t="e">
            <v>#N/A</v>
          </cell>
          <cell r="CK194" t="e">
            <v>#N/A</v>
          </cell>
          <cell r="CL194" t="e">
            <v>#N/A</v>
          </cell>
        </row>
        <row r="195">
          <cell r="B195" t="str">
            <v>IJA02</v>
          </cell>
          <cell r="C195">
            <v>1614456.59</v>
          </cell>
          <cell r="E195">
            <v>646000</v>
          </cell>
          <cell r="F195">
            <v>4207.41</v>
          </cell>
          <cell r="G195">
            <v>-372535.28</v>
          </cell>
          <cell r="I195">
            <v>-23550.39</v>
          </cell>
          <cell r="J195">
            <v>0.4</v>
          </cell>
          <cell r="K195">
            <v>-12192095</v>
          </cell>
          <cell r="L195">
            <v>47974454.57</v>
          </cell>
          <cell r="M195">
            <v>-161342.37</v>
          </cell>
          <cell r="N195">
            <v>5178197.72</v>
          </cell>
          <cell r="O195">
            <v>13669904.01</v>
          </cell>
          <cell r="Q195">
            <v>641565.97</v>
          </cell>
          <cell r="R195">
            <v>9546507.1699999999</v>
          </cell>
          <cell r="S195">
            <v>322684.71000000002</v>
          </cell>
          <cell r="U195">
            <v>-6662315.2400000002</v>
          </cell>
          <cell r="V195">
            <v>28875919.449999999</v>
          </cell>
          <cell r="X195">
            <v>1173853.8899999999</v>
          </cell>
          <cell r="Y195">
            <v>11194022.050000001</v>
          </cell>
          <cell r="AB195">
            <v>10921725</v>
          </cell>
          <cell r="AC195">
            <v>72427669</v>
          </cell>
          <cell r="AD195">
            <v>-42545823.460000001</v>
          </cell>
          <cell r="AE195">
            <v>-54440.92</v>
          </cell>
          <cell r="AF195">
            <v>3128426.34</v>
          </cell>
          <cell r="AG195">
            <v>186167368.34</v>
          </cell>
          <cell r="AH195">
            <v>-6560.12</v>
          </cell>
          <cell r="AI195">
            <v>10674.36</v>
          </cell>
          <cell r="AJ195">
            <v>-3229.46</v>
          </cell>
          <cell r="AK195">
            <v>580.84</v>
          </cell>
          <cell r="AL195">
            <v>-2630.11</v>
          </cell>
          <cell r="AP195">
            <v>0</v>
          </cell>
          <cell r="AQ195">
            <v>1206</v>
          </cell>
          <cell r="AR195">
            <v>8369.1299999999992</v>
          </cell>
          <cell r="AT195">
            <v>-67215.8</v>
          </cell>
          <cell r="AU195">
            <v>950081.41</v>
          </cell>
          <cell r="AV195">
            <v>326048.71000000002</v>
          </cell>
          <cell r="AW195">
            <v>1228682.22</v>
          </cell>
          <cell r="AX195">
            <v>4223986.79</v>
          </cell>
          <cell r="AY195">
            <v>982095.35999999999</v>
          </cell>
          <cell r="AZ195">
            <v>-257346</v>
          </cell>
          <cell r="BA195">
            <v>11893961.279999999</v>
          </cell>
          <cell r="BB195">
            <v>1992242.21</v>
          </cell>
          <cell r="BC195">
            <v>1992242.21</v>
          </cell>
          <cell r="BE195">
            <v>-4603.1000000000004</v>
          </cell>
          <cell r="BH195">
            <v>-0.31</v>
          </cell>
          <cell r="BI195">
            <v>0</v>
          </cell>
          <cell r="BJ195">
            <v>324.44</v>
          </cell>
          <cell r="BK195">
            <v>417.14</v>
          </cell>
          <cell r="BL195">
            <v>-1073178.77</v>
          </cell>
          <cell r="BM195">
            <v>-3735.68</v>
          </cell>
          <cell r="BN195">
            <v>-9360.35</v>
          </cell>
          <cell r="BP195">
            <v>0.22</v>
          </cell>
          <cell r="BR195">
            <v>-347220.19</v>
          </cell>
          <cell r="BT195">
            <v>-1423360.36</v>
          </cell>
          <cell r="BX195">
            <v>0</v>
          </cell>
          <cell r="BZ195">
            <v>6206454.8200000003</v>
          </cell>
          <cell r="CA195" t="e">
            <v>#N/A</v>
          </cell>
          <cell r="CB195" t="e">
            <v>#N/A</v>
          </cell>
          <cell r="CC195" t="e">
            <v>#N/A</v>
          </cell>
          <cell r="CF195" t="e">
            <v>#N/A</v>
          </cell>
          <cell r="CG195" t="e">
            <v>#N/A</v>
          </cell>
          <cell r="CH195" t="e">
            <v>#N/A</v>
          </cell>
          <cell r="CI195" t="e">
            <v>#N/A</v>
          </cell>
          <cell r="CJ195" t="e">
            <v>#N/A</v>
          </cell>
          <cell r="CK195" t="e">
            <v>#N/A</v>
          </cell>
          <cell r="CL195" t="e">
            <v>#N/A</v>
          </cell>
        </row>
        <row r="196">
          <cell r="B196" t="str">
            <v>IJB01</v>
          </cell>
          <cell r="C196">
            <v>870757.46</v>
          </cell>
          <cell r="D196">
            <v>0</v>
          </cell>
          <cell r="E196">
            <v>-896342.95</v>
          </cell>
          <cell r="F196">
            <v>-2.754713932517916E-7</v>
          </cell>
          <cell r="G196">
            <v>1914567.12</v>
          </cell>
          <cell r="H196">
            <v>-8.4110070019960403E-9</v>
          </cell>
          <cell r="I196">
            <v>0</v>
          </cell>
          <cell r="J196">
            <v>0.4</v>
          </cell>
          <cell r="K196">
            <v>-3.7252902984619141E-9</v>
          </cell>
          <cell r="L196">
            <v>-5.8207660913467407E-10</v>
          </cell>
          <cell r="M196">
            <v>30576875.670000002</v>
          </cell>
          <cell r="N196">
            <v>-1.1408701539039612E-8</v>
          </cell>
          <cell r="O196">
            <v>2770818</v>
          </cell>
          <cell r="P196">
            <v>0</v>
          </cell>
          <cell r="Q196">
            <v>0</v>
          </cell>
          <cell r="R196">
            <v>9546507.1699999999</v>
          </cell>
          <cell r="S196">
            <v>0</v>
          </cell>
          <cell r="T196">
            <v>1.6298145055770874E-9</v>
          </cell>
          <cell r="U196">
            <v>6.0070306062698364E-8</v>
          </cell>
          <cell r="V196">
            <v>10630990.560000001</v>
          </cell>
          <cell r="W196">
            <v>0</v>
          </cell>
          <cell r="X196">
            <v>2.2191670723259449E-10</v>
          </cell>
          <cell r="Y196">
            <v>11194022.050000001</v>
          </cell>
          <cell r="Z196">
            <v>0</v>
          </cell>
          <cell r="AA196">
            <v>0</v>
          </cell>
          <cell r="AB196">
            <v>5860800</v>
          </cell>
          <cell r="AC196">
            <v>7308433.8899999997</v>
          </cell>
          <cell r="AD196">
            <v>9729421.0600000005</v>
          </cell>
          <cell r="AE196">
            <v>3.5390257835388184E-7</v>
          </cell>
          <cell r="AF196">
            <v>-1.3245244190329686E-7</v>
          </cell>
          <cell r="AG196">
            <v>186167368.34</v>
          </cell>
          <cell r="AH196">
            <v>-444369.3</v>
          </cell>
          <cell r="AI196">
            <v>-1.7695128917694092E-7</v>
          </cell>
          <cell r="AJ196">
            <v>-1.1138617992401123E-6</v>
          </cell>
          <cell r="AK196">
            <v>4.6566128730773926E-10</v>
          </cell>
          <cell r="AL196">
            <v>0</v>
          </cell>
          <cell r="AM196">
            <v>4.6566128730773926E-10</v>
          </cell>
          <cell r="AN196">
            <v>1.9581057131290436E-7</v>
          </cell>
          <cell r="AO196">
            <v>0</v>
          </cell>
          <cell r="AP196">
            <v>-120327.89</v>
          </cell>
          <cell r="AQ196">
            <v>2.2351741790771484E-8</v>
          </cell>
          <cell r="AR196">
            <v>8.1025177678384352E-9</v>
          </cell>
          <cell r="AS196">
            <v>1.8968421500176191E-8</v>
          </cell>
          <cell r="AT196">
            <v>-3.7252902984619141E-9</v>
          </cell>
          <cell r="AU196">
            <v>-3.46808519680053E-8</v>
          </cell>
          <cell r="AV196">
            <v>0</v>
          </cell>
          <cell r="AW196">
            <v>-3.8318148654070683E-9</v>
          </cell>
          <cell r="AX196">
            <v>336.55</v>
          </cell>
          <cell r="AY196">
            <v>2428080.2200000002</v>
          </cell>
          <cell r="AZ196">
            <v>30033.38</v>
          </cell>
          <cell r="BA196">
            <v>3228032.08</v>
          </cell>
          <cell r="BB196">
            <v>66328.259999999995</v>
          </cell>
          <cell r="BC196">
            <v>313413.37</v>
          </cell>
          <cell r="BD196">
            <v>-5.2154064400511402E-10</v>
          </cell>
          <cell r="BE196">
            <v>9.3132257461547852E-10</v>
          </cell>
          <cell r="BF196">
            <v>-1.862645149230957E-9</v>
          </cell>
          <cell r="BG196">
            <v>9.3132257461547852E-10</v>
          </cell>
          <cell r="BH196">
            <v>0</v>
          </cell>
          <cell r="BI196">
            <v>0</v>
          </cell>
          <cell r="BJ196">
            <v>-1.862645149230957E-9</v>
          </cell>
          <cell r="BK196">
            <v>106924.88</v>
          </cell>
          <cell r="BL196">
            <v>7.2213879320770502E-10</v>
          </cell>
          <cell r="BM196">
            <v>9.3132257461547852E-10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-347220.19</v>
          </cell>
          <cell r="BS196">
            <v>0</v>
          </cell>
          <cell r="BT196">
            <v>-1423360.36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5860800</v>
          </cell>
          <cell r="CA196" t="e">
            <v>#N/A</v>
          </cell>
          <cell r="CB196" t="e">
            <v>#N/A</v>
          </cell>
          <cell r="CC196" t="e">
            <v>#N/A</v>
          </cell>
          <cell r="CF196" t="e">
            <v>#N/A</v>
          </cell>
          <cell r="CG196" t="e">
            <v>#N/A</v>
          </cell>
          <cell r="CH196" t="e">
            <v>#N/A</v>
          </cell>
          <cell r="CI196" t="e">
            <v>#N/A</v>
          </cell>
          <cell r="CJ196" t="e">
            <v>#N/A</v>
          </cell>
          <cell r="CK196" t="e">
            <v>#N/A</v>
          </cell>
          <cell r="CL196" t="e">
            <v>#N/A</v>
          </cell>
        </row>
        <row r="197">
          <cell r="B197" t="str">
            <v>IJC01</v>
          </cell>
          <cell r="C197">
            <v>-4535880.92</v>
          </cell>
          <cell r="E197">
            <v>-237.5</v>
          </cell>
          <cell r="F197">
            <v>-69401020.359999999</v>
          </cell>
          <cell r="G197">
            <v>114995.08</v>
          </cell>
          <cell r="I197">
            <v>-39526.18</v>
          </cell>
          <cell r="K197">
            <v>10911</v>
          </cell>
          <cell r="L197">
            <v>-172514978</v>
          </cell>
          <cell r="M197">
            <v>337777.55</v>
          </cell>
          <cell r="O197">
            <v>-22.5</v>
          </cell>
          <cell r="Q197">
            <v>225851.71</v>
          </cell>
          <cell r="R197">
            <v>0</v>
          </cell>
          <cell r="U197">
            <v>1010061.25</v>
          </cell>
          <cell r="V197">
            <v>0</v>
          </cell>
          <cell r="X197">
            <v>645112.31999999995</v>
          </cell>
          <cell r="AB197">
            <v>23443297</v>
          </cell>
          <cell r="AC197">
            <v>11962530</v>
          </cell>
          <cell r="AD197">
            <v>-26464214.219999999</v>
          </cell>
          <cell r="AE197">
            <v>-67533463.140000001</v>
          </cell>
          <cell r="AF197">
            <v>22291.59</v>
          </cell>
          <cell r="AG197">
            <v>-250751.81</v>
          </cell>
          <cell r="AI197">
            <v>-6848128.4100000001</v>
          </cell>
          <cell r="AJ197">
            <v>278494.89</v>
          </cell>
          <cell r="AK197">
            <v>580.84</v>
          </cell>
          <cell r="AN197">
            <v>41847</v>
          </cell>
          <cell r="AQ197">
            <v>1206</v>
          </cell>
          <cell r="AR197">
            <v>14571.9</v>
          </cell>
          <cell r="AU197">
            <v>6437973.0499999998</v>
          </cell>
          <cell r="AV197">
            <v>-163346.07999999999</v>
          </cell>
          <cell r="AW197">
            <v>192802544.91</v>
          </cell>
          <cell r="AX197">
            <v>564868.38</v>
          </cell>
          <cell r="AY197">
            <v>4347900.55</v>
          </cell>
          <cell r="AZ197">
            <v>0</v>
          </cell>
          <cell r="BA197">
            <v>176935.07</v>
          </cell>
          <cell r="BB197">
            <v>524188</v>
          </cell>
          <cell r="BD197">
            <v>-1992242.21</v>
          </cell>
          <cell r="BH197">
            <v>-141694.42000000001</v>
          </cell>
          <cell r="BI197">
            <v>-192313.88</v>
          </cell>
          <cell r="BJ197">
            <v>1692739.02</v>
          </cell>
          <cell r="BK197">
            <v>39182.61</v>
          </cell>
          <cell r="BL197">
            <v>686420.71</v>
          </cell>
          <cell r="BM197">
            <v>-274527.59999999998</v>
          </cell>
          <cell r="BN197">
            <v>-0.13</v>
          </cell>
          <cell r="BP197">
            <v>5345843.49</v>
          </cell>
          <cell r="BQ197">
            <v>441528.4</v>
          </cell>
          <cell r="BV197">
            <v>-17647065</v>
          </cell>
          <cell r="BZ197">
            <v>11962530</v>
          </cell>
          <cell r="CA197" t="e">
            <v>#N/A</v>
          </cell>
          <cell r="CB197" t="e">
            <v>#N/A</v>
          </cell>
          <cell r="CC197" t="e">
            <v>#N/A</v>
          </cell>
          <cell r="CF197" t="e">
            <v>#N/A</v>
          </cell>
          <cell r="CG197" t="e">
            <v>#N/A</v>
          </cell>
          <cell r="CH197" t="e">
            <v>#N/A</v>
          </cell>
          <cell r="CI197" t="e">
            <v>#N/A</v>
          </cell>
          <cell r="CJ197" t="e">
            <v>#N/A</v>
          </cell>
          <cell r="CK197" t="e">
            <v>#N/A</v>
          </cell>
          <cell r="CL197" t="e">
            <v>#N/A</v>
          </cell>
        </row>
        <row r="198">
          <cell r="B198" t="str">
            <v>IKA01</v>
          </cell>
          <cell r="C198">
            <v>6248437.5</v>
          </cell>
          <cell r="E198">
            <v>0</v>
          </cell>
          <cell r="F198">
            <v>-209986.8</v>
          </cell>
          <cell r="G198">
            <v>-15242</v>
          </cell>
          <cell r="H198">
            <v>3464</v>
          </cell>
          <cell r="J198">
            <v>434821</v>
          </cell>
          <cell r="K198">
            <v>-6681218.4900000002</v>
          </cell>
          <cell r="L198">
            <v>-270580.42</v>
          </cell>
          <cell r="M198">
            <v>-215123.16</v>
          </cell>
          <cell r="O198">
            <v>0</v>
          </cell>
          <cell r="P198">
            <v>3402175</v>
          </cell>
          <cell r="R198">
            <v>844165.36</v>
          </cell>
          <cell r="S198">
            <v>430246.28</v>
          </cell>
          <cell r="U198">
            <v>541160.82999999996</v>
          </cell>
          <cell r="V198">
            <v>0</v>
          </cell>
          <cell r="W198">
            <v>13591718</v>
          </cell>
          <cell r="X198">
            <v>-1169389.57</v>
          </cell>
          <cell r="Y198">
            <v>1547050.62</v>
          </cell>
          <cell r="AC198">
            <v>-65061600</v>
          </cell>
          <cell r="AD198">
            <v>-182657.65</v>
          </cell>
          <cell r="AE198">
            <v>18469927.109999999</v>
          </cell>
          <cell r="AF198">
            <v>22291.59</v>
          </cell>
          <cell r="AG198">
            <v>17692014.690000001</v>
          </cell>
          <cell r="AH198">
            <v>-1096.57</v>
          </cell>
          <cell r="AJ198">
            <v>-7975.82</v>
          </cell>
          <cell r="AK198">
            <v>-972981.69</v>
          </cell>
          <cell r="AL198">
            <v>14.88</v>
          </cell>
          <cell r="AM198">
            <v>-2094.4699999999998</v>
          </cell>
          <cell r="AP198">
            <v>-20807.89</v>
          </cell>
          <cell r="AT198">
            <v>-79739.009999999995</v>
          </cell>
          <cell r="AU198">
            <v>1016454.88</v>
          </cell>
          <cell r="AV198">
            <v>-163346.07999999999</v>
          </cell>
          <cell r="AX198">
            <v>564868.38</v>
          </cell>
          <cell r="AY198">
            <v>0</v>
          </cell>
          <cell r="AZ198">
            <v>19017</v>
          </cell>
          <cell r="BA198">
            <v>2318841.86</v>
          </cell>
          <cell r="BB198">
            <v>-631561.92000000004</v>
          </cell>
          <cell r="BD198">
            <v>492058.49</v>
          </cell>
          <cell r="BE198">
            <v>-338964.07</v>
          </cell>
          <cell r="BL198">
            <v>2809575.22</v>
          </cell>
          <cell r="BM198">
            <v>-4645.28</v>
          </cell>
          <cell r="BN198">
            <v>-9360.35</v>
          </cell>
          <cell r="BZ198">
            <v>-64626779</v>
          </cell>
          <cell r="CA198" t="e">
            <v>#N/A</v>
          </cell>
          <cell r="CB198" t="e">
            <v>#N/A</v>
          </cell>
          <cell r="CC198" t="e">
            <v>#N/A</v>
          </cell>
          <cell r="CF198" t="e">
            <v>#N/A</v>
          </cell>
          <cell r="CG198" t="e">
            <v>#N/A</v>
          </cell>
          <cell r="CH198" t="e">
            <v>#N/A</v>
          </cell>
          <cell r="CI198" t="e">
            <v>#N/A</v>
          </cell>
          <cell r="CJ198" t="e">
            <v>#N/A</v>
          </cell>
          <cell r="CK198" t="e">
            <v>#N/A</v>
          </cell>
          <cell r="CL198" t="e">
            <v>#N/A</v>
          </cell>
        </row>
        <row r="199">
          <cell r="B199" t="str">
            <v>IKA03</v>
          </cell>
          <cell r="C199">
            <v>-23918553.550000001</v>
          </cell>
          <cell r="D199">
            <v>0</v>
          </cell>
          <cell r="E199">
            <v>80000000</v>
          </cell>
          <cell r="F199">
            <v>-2472410.89</v>
          </cell>
          <cell r="G199">
            <v>0</v>
          </cell>
          <cell r="H199">
            <v>-8.4110070019960403E-9</v>
          </cell>
          <cell r="I199">
            <v>-3166.83</v>
          </cell>
          <cell r="J199">
            <v>0</v>
          </cell>
          <cell r="K199">
            <v>0</v>
          </cell>
          <cell r="L199">
            <v>23918553.100000001</v>
          </cell>
          <cell r="M199">
            <v>-4.2795727495104074E-7</v>
          </cell>
          <cell r="N199">
            <v>-2.1420419216156006E-8</v>
          </cell>
          <cell r="O199">
            <v>30000000</v>
          </cell>
          <cell r="P199">
            <v>0</v>
          </cell>
          <cell r="Q199">
            <v>0</v>
          </cell>
          <cell r="R199">
            <v>844165.36</v>
          </cell>
          <cell r="S199">
            <v>0</v>
          </cell>
          <cell r="T199">
            <v>4.4237822294235229E-9</v>
          </cell>
          <cell r="U199">
            <v>-1.0430812835693359E-7</v>
          </cell>
          <cell r="V199">
            <v>208691083.59999999</v>
          </cell>
          <cell r="W199">
            <v>0</v>
          </cell>
          <cell r="X199">
            <v>2.2191670723259449E-10</v>
          </cell>
          <cell r="Y199">
            <v>1547050.62</v>
          </cell>
          <cell r="Z199">
            <v>0</v>
          </cell>
          <cell r="AA199">
            <v>0</v>
          </cell>
          <cell r="AB199">
            <v>46882094.399999999</v>
          </cell>
          <cell r="AC199">
            <v>1583687891</v>
          </cell>
          <cell r="AD199">
            <v>-11587964.4</v>
          </cell>
          <cell r="AE199">
            <v>7.4505805969238281E-8</v>
          </cell>
          <cell r="AF199">
            <v>2.7231726562604308E-7</v>
          </cell>
          <cell r="AG199">
            <v>17692014.690000001</v>
          </cell>
          <cell r="AH199">
            <v>-3.3993273973464966E-8</v>
          </cell>
          <cell r="AI199">
            <v>3.7997961044311523E-7</v>
          </cell>
          <cell r="AJ199">
            <v>-1.862645149230957E-7</v>
          </cell>
          <cell r="AK199">
            <v>2.3283064365386963E-10</v>
          </cell>
          <cell r="AL199">
            <v>1.4551915228366852E-11</v>
          </cell>
          <cell r="AM199">
            <v>9.3132257461547852E-10</v>
          </cell>
          <cell r="AN199">
            <v>-1.0686926543712616E-7</v>
          </cell>
          <cell r="AO199">
            <v>2.674619281606283E-8</v>
          </cell>
          <cell r="AP199">
            <v>1.1641532182693481E-10</v>
          </cell>
          <cell r="AQ199">
            <v>-3.9472070056945086E-9</v>
          </cell>
          <cell r="AR199">
            <v>1.8347066088608699E-8</v>
          </cell>
          <cell r="AS199">
            <v>3.8744474295526743E-8</v>
          </cell>
          <cell r="AT199">
            <v>-1.257285475730896E-7</v>
          </cell>
          <cell r="AU199">
            <v>50212157.490000002</v>
          </cell>
          <cell r="AV199">
            <v>0</v>
          </cell>
          <cell r="AW199">
            <v>2657399.7599999998</v>
          </cell>
          <cell r="AX199">
            <v>-1.8533319234848022E-7</v>
          </cell>
          <cell r="AY199">
            <v>-2.3283064365386963E-10</v>
          </cell>
          <cell r="AZ199">
            <v>7.6834112405776978E-9</v>
          </cell>
          <cell r="BA199">
            <v>0</v>
          </cell>
          <cell r="BB199">
            <v>1.0186340659856796E-10</v>
          </cell>
          <cell r="BC199">
            <v>4.4819898903369904E-9</v>
          </cell>
          <cell r="BD199">
            <v>2.3096800028099551E-9</v>
          </cell>
          <cell r="BE199">
            <v>9.3132257461547852E-10</v>
          </cell>
          <cell r="BF199">
            <v>-1.862645149230957E-9</v>
          </cell>
          <cell r="BG199">
            <v>9.3132257461547852E-10</v>
          </cell>
          <cell r="BH199">
            <v>0</v>
          </cell>
          <cell r="BI199">
            <v>4.6566128730773926E-10</v>
          </cell>
          <cell r="BJ199">
            <v>-1.862645149230957E-9</v>
          </cell>
          <cell r="BK199">
            <v>1.9099388737231493E-10</v>
          </cell>
          <cell r="BL199">
            <v>4.6566128730773926E-10</v>
          </cell>
          <cell r="BM199">
            <v>1.3969838619232178E-9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35294130</v>
          </cell>
          <cell r="BS199">
            <v>0</v>
          </cell>
          <cell r="BT199">
            <v>-35294130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2731498245.3000002</v>
          </cell>
          <cell r="CA199" t="e">
            <v>#N/A</v>
          </cell>
          <cell r="CB199" t="e">
            <v>#N/A</v>
          </cell>
          <cell r="CC199" t="e">
            <v>#N/A</v>
          </cell>
          <cell r="CF199" t="e">
            <v>#N/A</v>
          </cell>
          <cell r="CG199" t="e">
            <v>#N/A</v>
          </cell>
          <cell r="CH199" t="e">
            <v>#N/A</v>
          </cell>
          <cell r="CI199" t="e">
            <v>#N/A</v>
          </cell>
          <cell r="CJ199" t="e">
            <v>#N/A</v>
          </cell>
          <cell r="CK199" t="e">
            <v>#N/A</v>
          </cell>
          <cell r="CL199" t="e">
            <v>#N/A</v>
          </cell>
        </row>
        <row r="200">
          <cell r="B200" t="str">
            <v>IKB01</v>
          </cell>
          <cell r="C200">
            <v>-18368177.809999999</v>
          </cell>
          <cell r="D200">
            <v>0</v>
          </cell>
          <cell r="E200">
            <v>-7931463.46</v>
          </cell>
          <cell r="F200">
            <v>-2858708.96</v>
          </cell>
          <cell r="G200">
            <v>-2.1100277081131935E-9</v>
          </cell>
          <cell r="H200">
            <v>0</v>
          </cell>
          <cell r="I200">
            <v>-11545.51</v>
          </cell>
          <cell r="J200">
            <v>-56304.74</v>
          </cell>
          <cell r="K200">
            <v>0</v>
          </cell>
          <cell r="L200">
            <v>-19693018.52</v>
          </cell>
          <cell r="M200">
            <v>9.3132257461547852E-10</v>
          </cell>
          <cell r="N200">
            <v>886619.76</v>
          </cell>
          <cell r="O200">
            <v>-9547587.3499999996</v>
          </cell>
          <cell r="P200">
            <v>7.2047441790346056E-8</v>
          </cell>
          <cell r="Q200">
            <v>0</v>
          </cell>
          <cell r="R200">
            <v>0</v>
          </cell>
          <cell r="S200">
            <v>-1773239.5</v>
          </cell>
          <cell r="T200">
            <v>0</v>
          </cell>
          <cell r="U200">
            <v>-1.862645149230957E-9</v>
          </cell>
          <cell r="V200">
            <v>-23018501.109999999</v>
          </cell>
          <cell r="W200">
            <v>2.3722623154753819E-7</v>
          </cell>
          <cell r="X200">
            <v>2877389.57</v>
          </cell>
          <cell r="Y200">
            <v>2.2191670723259449E-10</v>
          </cell>
          <cell r="Z200">
            <v>2.0554580260068178E-10</v>
          </cell>
          <cell r="AA200">
            <v>0</v>
          </cell>
          <cell r="AB200">
            <v>0</v>
          </cell>
          <cell r="AC200">
            <v>-4.76837158203125E-7</v>
          </cell>
          <cell r="AD200">
            <v>-15748477.32</v>
          </cell>
          <cell r="AE200">
            <v>-5.2512041293084621E-7</v>
          </cell>
          <cell r="AF200">
            <v>-1.5067053027451038E-7</v>
          </cell>
          <cell r="AG200">
            <v>-1.1384690878912807E-7</v>
          </cell>
          <cell r="AH200">
            <v>1.2479722499847412E-7</v>
          </cell>
          <cell r="AI200">
            <v>3.8146936276461929E-8</v>
          </cell>
          <cell r="AJ200">
            <v>-3.2642856240272522E-7</v>
          </cell>
          <cell r="AK200">
            <v>-1.3969838619232178E-9</v>
          </cell>
          <cell r="AL200">
            <v>0</v>
          </cell>
          <cell r="AM200">
            <v>1.862645149230957E-9</v>
          </cell>
          <cell r="AN200">
            <v>1.1071097105741501E-7</v>
          </cell>
          <cell r="AO200">
            <v>-7.7557160693686455E-9</v>
          </cell>
          <cell r="AP200">
            <v>0</v>
          </cell>
          <cell r="AQ200">
            <v>1.0371195457992144E-7</v>
          </cell>
          <cell r="AR200">
            <v>6.5192580223083496E-9</v>
          </cell>
          <cell r="AS200">
            <v>1.1032816473743878E-6</v>
          </cell>
          <cell r="AT200">
            <v>-33172.36</v>
          </cell>
          <cell r="AU200">
            <v>-20948.560000000001</v>
          </cell>
          <cell r="AV200">
            <v>19387383.109999999</v>
          </cell>
          <cell r="AW200">
            <v>-8122189.6500000004</v>
          </cell>
          <cell r="AX200">
            <v>-4.7497451305389404E-8</v>
          </cell>
          <cell r="AY200">
            <v>-1.7462298274040222E-9</v>
          </cell>
          <cell r="AZ200">
            <v>-189.6</v>
          </cell>
          <cell r="BA200">
            <v>-3192858.58</v>
          </cell>
          <cell r="BB200">
            <v>-7397.44</v>
          </cell>
          <cell r="BC200">
            <v>0</v>
          </cell>
          <cell r="BD200">
            <v>-1.3969838619232178E-9</v>
          </cell>
          <cell r="BE200">
            <v>5.8207660913467407E-11</v>
          </cell>
          <cell r="BF200">
            <v>-3.4924596548080444E-10</v>
          </cell>
          <cell r="BG200">
            <v>2.9103830456733704E-10</v>
          </cell>
          <cell r="BH200">
            <v>1.1641532182693481E-9</v>
          </cell>
          <cell r="BI200">
            <v>-1.8044454819232669E-11</v>
          </cell>
          <cell r="BJ200">
            <v>-214107.39</v>
          </cell>
          <cell r="BK200">
            <v>-18632.37</v>
          </cell>
          <cell r="BL200">
            <v>-174260.35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1.1641532182693481E-10</v>
          </cell>
          <cell r="BU200">
            <v>0</v>
          </cell>
          <cell r="BV200">
            <v>0</v>
          </cell>
          <cell r="BW200">
            <v>4.3698378249246161E-13</v>
          </cell>
          <cell r="BX200">
            <v>0</v>
          </cell>
          <cell r="BY200">
            <v>-8.6736173798840355E-18</v>
          </cell>
          <cell r="BZ200">
            <v>-8.58306884765625E-6</v>
          </cell>
          <cell r="CA200" t="e">
            <v>#N/A</v>
          </cell>
          <cell r="CB200" t="e">
            <v>#N/A</v>
          </cell>
          <cell r="CC200" t="e">
            <v>#N/A</v>
          </cell>
          <cell r="CF200" t="e">
            <v>#N/A</v>
          </cell>
          <cell r="CG200" t="e">
            <v>#N/A</v>
          </cell>
          <cell r="CH200" t="e">
            <v>#N/A</v>
          </cell>
          <cell r="CI200" t="e">
            <v>#N/A</v>
          </cell>
          <cell r="CJ200" t="e">
            <v>#N/A</v>
          </cell>
          <cell r="CK200" t="e">
            <v>#N/A</v>
          </cell>
          <cell r="CL200" t="e">
            <v>#N/A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BA</v>
          </cell>
          <cell r="B3" t="str">
            <v>Code</v>
          </cell>
          <cell r="C3" t="str">
            <v>Description</v>
          </cell>
          <cell r="D3" t="str">
            <v>Current Position in Table</v>
          </cell>
          <cell r="E3" t="str">
            <v>Current Position in Table</v>
          </cell>
          <cell r="F3" t="str">
            <v>Prior Year Position in Table</v>
          </cell>
        </row>
        <row r="4">
          <cell r="B4" t="str">
            <v>A100</v>
          </cell>
          <cell r="C4" t="str">
            <v>Anglo Platinum Management Servic</v>
          </cell>
          <cell r="D4">
            <v>2</v>
          </cell>
          <cell r="E4">
            <v>2</v>
          </cell>
          <cell r="F4">
            <v>2</v>
          </cell>
        </row>
        <row r="5">
          <cell r="B5" t="str">
            <v>A101</v>
          </cell>
          <cell r="C5" t="str">
            <v>Anglo Platinum Research Centre</v>
          </cell>
          <cell r="D5">
            <v>77</v>
          </cell>
          <cell r="E5">
            <v>77</v>
          </cell>
          <cell r="F5">
            <v>77</v>
          </cell>
        </row>
        <row r="6">
          <cell r="B6" t="str">
            <v>A102</v>
          </cell>
          <cell r="C6" t="str">
            <v>Rustenburg Pharmaceutical</v>
          </cell>
          <cell r="D6">
            <v>77</v>
          </cell>
          <cell r="E6">
            <v>77</v>
          </cell>
          <cell r="F6">
            <v>77</v>
          </cell>
        </row>
        <row r="7">
          <cell r="B7" t="str">
            <v>A103</v>
          </cell>
          <cell r="C7" t="str">
            <v>Norsand</v>
          </cell>
          <cell r="D7">
            <v>3</v>
          </cell>
          <cell r="E7">
            <v>3</v>
          </cell>
          <cell r="F7">
            <v>3</v>
          </cell>
        </row>
        <row r="8">
          <cell r="B8" t="str">
            <v>A104</v>
          </cell>
          <cell r="C8" t="str">
            <v>Whiskey Creek Management</v>
          </cell>
          <cell r="D8">
            <v>77</v>
          </cell>
          <cell r="E8">
            <v>77</v>
          </cell>
          <cell r="F8">
            <v>77</v>
          </cell>
        </row>
        <row r="9">
          <cell r="B9" t="str">
            <v>A200</v>
          </cell>
          <cell r="C9" t="str">
            <v>ASSU (Pty) Ltd</v>
          </cell>
          <cell r="D9">
            <v>4</v>
          </cell>
          <cell r="E9">
            <v>4</v>
          </cell>
          <cell r="F9">
            <v>4</v>
          </cell>
        </row>
        <row r="10">
          <cell r="B10" t="str">
            <v>AA01</v>
          </cell>
          <cell r="C10" t="str">
            <v>Anglo American Corporation</v>
          </cell>
          <cell r="D10">
            <v>5</v>
          </cell>
          <cell r="E10">
            <v>5</v>
          </cell>
          <cell r="F10">
            <v>5</v>
          </cell>
          <cell r="H10">
            <v>1</v>
          </cell>
          <cell r="I10" t="str">
            <v>Amount</v>
          </cell>
          <cell r="J10">
            <v>1</v>
          </cell>
        </row>
        <row r="11">
          <cell r="B11" t="str">
            <v>AA02</v>
          </cell>
          <cell r="C11" t="str">
            <v>Penultimate</v>
          </cell>
          <cell r="D11">
            <v>6</v>
          </cell>
          <cell r="E11">
            <v>6</v>
          </cell>
          <cell r="F11">
            <v>6</v>
          </cell>
          <cell r="H11">
            <v>1</v>
          </cell>
          <cell r="I11" t="str">
            <v>Unconverted</v>
          </cell>
          <cell r="J11">
            <v>1</v>
          </cell>
        </row>
        <row r="12">
          <cell r="B12" t="str">
            <v>AA03</v>
          </cell>
          <cell r="C12" t="str">
            <v>Belvedere</v>
          </cell>
          <cell r="D12">
            <v>7</v>
          </cell>
          <cell r="E12">
            <v>7</v>
          </cell>
          <cell r="F12">
            <v>7</v>
          </cell>
          <cell r="H12">
            <v>2</v>
          </cell>
          <cell r="I12" t="str">
            <v>Millions</v>
          </cell>
          <cell r="J12">
            <v>1000000</v>
          </cell>
        </row>
        <row r="13">
          <cell r="B13" t="str">
            <v>AM01</v>
          </cell>
          <cell r="C13" t="str">
            <v>Anglo Platinum Limited</v>
          </cell>
          <cell r="D13">
            <v>8</v>
          </cell>
          <cell r="E13">
            <v>8</v>
          </cell>
          <cell r="F13">
            <v>8</v>
          </cell>
        </row>
        <row r="14">
          <cell r="B14" t="str">
            <v>AM02</v>
          </cell>
          <cell r="C14" t="str">
            <v>Amplats Isle of Man Limited</v>
          </cell>
          <cell r="D14">
            <v>9</v>
          </cell>
          <cell r="E14">
            <v>9</v>
          </cell>
          <cell r="F14">
            <v>9</v>
          </cell>
        </row>
        <row r="15">
          <cell r="B15" t="str">
            <v>C001</v>
          </cell>
          <cell r="C15" t="str">
            <v>Standard Consolidation</v>
          </cell>
          <cell r="D15">
            <v>10</v>
          </cell>
          <cell r="E15">
            <v>10</v>
          </cell>
          <cell r="F15">
            <v>10</v>
          </cell>
        </row>
        <row r="16">
          <cell r="B16" t="str">
            <v>C002</v>
          </cell>
          <cell r="C16" t="str">
            <v>Other Consolidation</v>
          </cell>
          <cell r="D16">
            <v>11</v>
          </cell>
          <cell r="E16">
            <v>11</v>
          </cell>
          <cell r="F16">
            <v>11</v>
          </cell>
        </row>
        <row r="17">
          <cell r="B17" t="str">
            <v>C003</v>
          </cell>
          <cell r="C17" t="str">
            <v>Modikwa Joint Venture Consolidation</v>
          </cell>
          <cell r="D17">
            <v>12</v>
          </cell>
          <cell r="E17">
            <v>77</v>
          </cell>
          <cell r="F17">
            <v>77</v>
          </cell>
        </row>
        <row r="18">
          <cell r="B18" t="str">
            <v>J002</v>
          </cell>
          <cell r="C18" t="str">
            <v>Modikwa Joint Venture</v>
          </cell>
          <cell r="D18">
            <v>13</v>
          </cell>
          <cell r="E18">
            <v>77</v>
          </cell>
          <cell r="F18">
            <v>77</v>
          </cell>
        </row>
        <row r="19">
          <cell r="B19" t="str">
            <v>L001</v>
          </cell>
          <cell r="C19" t="str">
            <v>Lebowa Corporate Office</v>
          </cell>
          <cell r="D19">
            <v>14</v>
          </cell>
          <cell r="E19">
            <v>12</v>
          </cell>
          <cell r="F19">
            <v>12</v>
          </cell>
        </row>
        <row r="20">
          <cell r="B20" t="str">
            <v>L002</v>
          </cell>
          <cell r="C20" t="str">
            <v>Lebowa Mine Office</v>
          </cell>
          <cell r="D20">
            <v>15</v>
          </cell>
          <cell r="E20">
            <v>13</v>
          </cell>
          <cell r="F20">
            <v>13</v>
          </cell>
        </row>
        <row r="21">
          <cell r="B21" t="str">
            <v>L003</v>
          </cell>
          <cell r="C21" t="str">
            <v>Maandagshoek</v>
          </cell>
          <cell r="D21">
            <v>16</v>
          </cell>
          <cell r="E21">
            <v>14</v>
          </cell>
          <cell r="F21">
            <v>14</v>
          </cell>
        </row>
        <row r="22">
          <cell r="B22" t="str">
            <v>L100</v>
          </cell>
          <cell r="C22" t="str">
            <v>Middelpunt Hill Managemnt</v>
          </cell>
          <cell r="D22">
            <v>17</v>
          </cell>
          <cell r="E22">
            <v>15</v>
          </cell>
          <cell r="F22">
            <v>15</v>
          </cell>
        </row>
        <row r="23">
          <cell r="B23" t="str">
            <v>M001</v>
          </cell>
          <cell r="C23" t="str">
            <v>RPM Modikwa</v>
          </cell>
          <cell r="D23">
            <v>18</v>
          </cell>
          <cell r="E23">
            <v>16</v>
          </cell>
          <cell r="F23">
            <v>16</v>
          </cell>
        </row>
        <row r="24">
          <cell r="B24" t="str">
            <v>M100</v>
          </cell>
          <cell r="C24" t="str">
            <v>Modikwa Platinum Mine (Pty) Ltd</v>
          </cell>
          <cell r="D24">
            <v>19</v>
          </cell>
          <cell r="E24">
            <v>77</v>
          </cell>
          <cell r="F24">
            <v>77</v>
          </cell>
        </row>
        <row r="25">
          <cell r="B25" t="str">
            <v>M101</v>
          </cell>
          <cell r="C25" t="str">
            <v>Modikwa Mining Personnel Services (Pty) Ltd</v>
          </cell>
          <cell r="D25">
            <v>20</v>
          </cell>
          <cell r="E25">
            <v>17</v>
          </cell>
          <cell r="F25">
            <v>17</v>
          </cell>
        </row>
        <row r="26">
          <cell r="B26" t="str">
            <v>P001</v>
          </cell>
          <cell r="C26" t="str">
            <v>Potgietersrust Corp Off</v>
          </cell>
          <cell r="D26">
            <v>21</v>
          </cell>
          <cell r="E26">
            <v>18</v>
          </cell>
          <cell r="F26">
            <v>18</v>
          </cell>
        </row>
        <row r="27">
          <cell r="B27" t="str">
            <v>P002</v>
          </cell>
          <cell r="C27" t="str">
            <v>Potgietersrust Mine</v>
          </cell>
          <cell r="D27">
            <v>22</v>
          </cell>
          <cell r="E27">
            <v>19</v>
          </cell>
          <cell r="F27">
            <v>19</v>
          </cell>
        </row>
        <row r="28">
          <cell r="B28" t="str">
            <v>P003</v>
          </cell>
          <cell r="C28" t="str">
            <v>Geluksanker</v>
          </cell>
          <cell r="D28">
            <v>23</v>
          </cell>
          <cell r="E28">
            <v>20</v>
          </cell>
          <cell r="F28">
            <v>20</v>
          </cell>
        </row>
        <row r="29">
          <cell r="B29" t="str">
            <v>P004</v>
          </cell>
          <cell r="C29" t="str">
            <v>Blinkwater</v>
          </cell>
          <cell r="D29">
            <v>24</v>
          </cell>
          <cell r="E29">
            <v>21</v>
          </cell>
          <cell r="F29">
            <v>21</v>
          </cell>
        </row>
        <row r="30">
          <cell r="B30" t="str">
            <v>P005</v>
          </cell>
          <cell r="C30" t="str">
            <v>Platinum Opencast Service</v>
          </cell>
          <cell r="D30">
            <v>25</v>
          </cell>
          <cell r="E30">
            <v>22</v>
          </cell>
          <cell r="F30">
            <v>22</v>
          </cell>
        </row>
        <row r="31">
          <cell r="B31" t="str">
            <v>P400</v>
          </cell>
          <cell r="C31" t="str">
            <v>Micawber 146 (Pty) Ltd</v>
          </cell>
          <cell r="D31">
            <v>26</v>
          </cell>
          <cell r="E31">
            <v>23</v>
          </cell>
          <cell r="F31">
            <v>23</v>
          </cell>
        </row>
        <row r="32">
          <cell r="B32" t="str">
            <v>Q001</v>
          </cell>
          <cell r="C32" t="str">
            <v>Northam Platinum Limited</v>
          </cell>
          <cell r="D32">
            <v>27</v>
          </cell>
          <cell r="E32">
            <v>24</v>
          </cell>
          <cell r="F32">
            <v>24</v>
          </cell>
        </row>
        <row r="33">
          <cell r="B33" t="str">
            <v>R001</v>
          </cell>
          <cell r="C33" t="str">
            <v>RPM Corporate Office</v>
          </cell>
          <cell r="D33">
            <v>28</v>
          </cell>
          <cell r="E33">
            <v>25</v>
          </cell>
          <cell r="F33">
            <v>25</v>
          </cell>
        </row>
        <row r="34">
          <cell r="B34" t="str">
            <v>R002</v>
          </cell>
          <cell r="C34" t="str">
            <v>Waterval Smelter</v>
          </cell>
          <cell r="D34">
            <v>29</v>
          </cell>
          <cell r="E34">
            <v>26</v>
          </cell>
          <cell r="F34">
            <v>26</v>
          </cell>
        </row>
        <row r="35">
          <cell r="B35" t="str">
            <v>R003</v>
          </cell>
          <cell r="C35" t="str">
            <v>Bafokeng Rasimone</v>
          </cell>
          <cell r="D35">
            <v>30</v>
          </cell>
          <cell r="E35">
            <v>27</v>
          </cell>
          <cell r="F35">
            <v>27</v>
          </cell>
        </row>
        <row r="36">
          <cell r="B36" t="str">
            <v>R004</v>
          </cell>
          <cell r="C36" t="str">
            <v>Medical Division</v>
          </cell>
          <cell r="D36">
            <v>77</v>
          </cell>
          <cell r="E36">
            <v>77</v>
          </cell>
          <cell r="F36">
            <v>28</v>
          </cell>
        </row>
        <row r="37">
          <cell r="B37" t="str">
            <v>R005</v>
          </cell>
          <cell r="C37" t="str">
            <v>Precious Metals Refinery</v>
          </cell>
          <cell r="D37">
            <v>31</v>
          </cell>
          <cell r="E37">
            <v>28</v>
          </cell>
          <cell r="F37">
            <v>29</v>
          </cell>
        </row>
        <row r="38">
          <cell r="B38" t="str">
            <v>R006</v>
          </cell>
          <cell r="C38" t="str">
            <v>Amandelbult Section</v>
          </cell>
          <cell r="D38">
            <v>32</v>
          </cell>
          <cell r="E38">
            <v>29</v>
          </cell>
          <cell r="F38">
            <v>30</v>
          </cell>
        </row>
        <row r="39">
          <cell r="B39" t="str">
            <v>R007</v>
          </cell>
          <cell r="C39" t="str">
            <v>Base Metals Refinery</v>
          </cell>
          <cell r="D39">
            <v>33</v>
          </cell>
          <cell r="E39">
            <v>30</v>
          </cell>
          <cell r="F39">
            <v>31</v>
          </cell>
        </row>
        <row r="40">
          <cell r="B40" t="str">
            <v>R008</v>
          </cell>
          <cell r="C40" t="str">
            <v>Union Section</v>
          </cell>
          <cell r="D40">
            <v>34</v>
          </cell>
          <cell r="E40">
            <v>31</v>
          </cell>
          <cell r="F40">
            <v>32</v>
          </cell>
        </row>
        <row r="41">
          <cell r="B41" t="str">
            <v>R009</v>
          </cell>
          <cell r="C41" t="str">
            <v>Rustenburg Section</v>
          </cell>
          <cell r="D41">
            <v>35</v>
          </cell>
          <cell r="E41">
            <v>32</v>
          </cell>
          <cell r="F41">
            <v>33</v>
          </cell>
        </row>
        <row r="42">
          <cell r="B42" t="str">
            <v>R010</v>
          </cell>
          <cell r="C42" t="str">
            <v>RPM Chemical (DO NOT USE)</v>
          </cell>
          <cell r="D42">
            <v>36</v>
          </cell>
          <cell r="E42">
            <v>33</v>
          </cell>
          <cell r="F42">
            <v>34</v>
          </cell>
        </row>
        <row r="43">
          <cell r="B43" t="str">
            <v>R011</v>
          </cell>
          <cell r="C43" t="str">
            <v>Driekop Section</v>
          </cell>
          <cell r="D43">
            <v>37</v>
          </cell>
          <cell r="E43">
            <v>34</v>
          </cell>
          <cell r="F43">
            <v>35</v>
          </cell>
        </row>
        <row r="44">
          <cell r="B44" t="str">
            <v>R012</v>
          </cell>
          <cell r="C44" t="str">
            <v>Mortimer Smelter</v>
          </cell>
          <cell r="D44">
            <v>38</v>
          </cell>
          <cell r="E44">
            <v>35</v>
          </cell>
          <cell r="F44">
            <v>36</v>
          </cell>
        </row>
        <row r="45">
          <cell r="B45" t="str">
            <v>R013</v>
          </cell>
          <cell r="C45" t="str">
            <v>Pieterburg Smelter</v>
          </cell>
          <cell r="D45">
            <v>39</v>
          </cell>
          <cell r="E45">
            <v>36</v>
          </cell>
          <cell r="F45">
            <v>37</v>
          </cell>
        </row>
        <row r="46">
          <cell r="B46" t="str">
            <v>R014</v>
          </cell>
          <cell r="C46" t="str">
            <v>MMRD</v>
          </cell>
          <cell r="D46">
            <v>40</v>
          </cell>
          <cell r="E46">
            <v>37</v>
          </cell>
          <cell r="F46">
            <v>38</v>
          </cell>
        </row>
        <row r="47">
          <cell r="B47" t="str">
            <v>R015</v>
          </cell>
          <cell r="C47" t="str">
            <v>PDAS</v>
          </cell>
          <cell r="D47">
            <v>41</v>
          </cell>
          <cell r="E47">
            <v>38</v>
          </cell>
          <cell r="F47">
            <v>77</v>
          </cell>
        </row>
        <row r="48">
          <cell r="B48" t="str">
            <v>R016</v>
          </cell>
          <cell r="C48" t="str">
            <v>Twickenham Hackney</v>
          </cell>
          <cell r="D48">
            <v>42</v>
          </cell>
          <cell r="E48">
            <v>39</v>
          </cell>
          <cell r="F48">
            <v>39</v>
          </cell>
        </row>
        <row r="49">
          <cell r="B49" t="str">
            <v>R020</v>
          </cell>
          <cell r="C49" t="str">
            <v>RPM Marketing</v>
          </cell>
          <cell r="D49">
            <v>43</v>
          </cell>
          <cell r="E49">
            <v>40</v>
          </cell>
          <cell r="F49">
            <v>40</v>
          </cell>
        </row>
        <row r="50">
          <cell r="B50" t="str">
            <v>R030</v>
          </cell>
          <cell r="C50" t="str">
            <v>RPM Zug Branch</v>
          </cell>
          <cell r="D50">
            <v>44</v>
          </cell>
          <cell r="E50">
            <v>41</v>
          </cell>
          <cell r="F50">
            <v>41</v>
          </cell>
        </row>
        <row r="51">
          <cell r="B51" t="str">
            <v>R100</v>
          </cell>
          <cell r="C51" t="str">
            <v>RBMR (PTY) Limited</v>
          </cell>
          <cell r="D51">
            <v>45</v>
          </cell>
          <cell r="E51">
            <v>42</v>
          </cell>
          <cell r="F51">
            <v>42</v>
          </cell>
        </row>
        <row r="52">
          <cell r="B52" t="str">
            <v>R150</v>
          </cell>
          <cell r="C52" t="str">
            <v>MRR (PTY) Limited</v>
          </cell>
          <cell r="D52">
            <v>46</v>
          </cell>
          <cell r="E52">
            <v>43</v>
          </cell>
          <cell r="F52">
            <v>43</v>
          </cell>
        </row>
        <row r="53">
          <cell r="B53" t="str">
            <v>R151</v>
          </cell>
          <cell r="C53" t="str">
            <v>PMR (PTY) Limited</v>
          </cell>
          <cell r="D53">
            <v>47</v>
          </cell>
          <cell r="E53">
            <v>44</v>
          </cell>
          <cell r="F53">
            <v>44</v>
          </cell>
        </row>
        <row r="54">
          <cell r="B54" t="str">
            <v>R152</v>
          </cell>
          <cell r="C54" t="str">
            <v>Bafokeng Rasimone Man</v>
          </cell>
          <cell r="D54">
            <v>48</v>
          </cell>
          <cell r="E54">
            <v>45</v>
          </cell>
          <cell r="F54">
            <v>45</v>
          </cell>
        </row>
        <row r="55">
          <cell r="B55" t="str">
            <v>R153</v>
          </cell>
          <cell r="C55" t="str">
            <v>Bafokeng Rasimone Man</v>
          </cell>
          <cell r="D55">
            <v>49</v>
          </cell>
          <cell r="E55">
            <v>46</v>
          </cell>
          <cell r="F55">
            <v>77</v>
          </cell>
        </row>
        <row r="56">
          <cell r="B56" t="str">
            <v>R160</v>
          </cell>
          <cell r="C56" t="str">
            <v>Rollout Co. (DO NOT USE)</v>
          </cell>
          <cell r="D56">
            <v>77</v>
          </cell>
          <cell r="E56">
            <v>77</v>
          </cell>
          <cell r="F56">
            <v>77</v>
          </cell>
        </row>
        <row r="57">
          <cell r="B57" t="str">
            <v>R200</v>
          </cell>
          <cell r="C57" t="str">
            <v>Precious Metals Trading</v>
          </cell>
          <cell r="D57">
            <v>77</v>
          </cell>
          <cell r="E57">
            <v>77</v>
          </cell>
          <cell r="F57">
            <v>77</v>
          </cell>
        </row>
        <row r="58">
          <cell r="B58" t="str">
            <v>R201</v>
          </cell>
          <cell r="C58" t="str">
            <v>PMT - ZUG</v>
          </cell>
          <cell r="D58">
            <v>50</v>
          </cell>
          <cell r="E58">
            <v>47</v>
          </cell>
          <cell r="F58">
            <v>46</v>
          </cell>
        </row>
        <row r="59">
          <cell r="B59" t="str">
            <v>R210</v>
          </cell>
          <cell r="C59" t="str">
            <v>PGI - Switzerland</v>
          </cell>
          <cell r="D59">
            <v>51</v>
          </cell>
          <cell r="E59">
            <v>48</v>
          </cell>
          <cell r="F59">
            <v>47</v>
          </cell>
        </row>
        <row r="60">
          <cell r="B60" t="str">
            <v>R211</v>
          </cell>
          <cell r="C60" t="str">
            <v>PGI - Italy</v>
          </cell>
          <cell r="D60">
            <v>52</v>
          </cell>
          <cell r="E60">
            <v>49</v>
          </cell>
          <cell r="F60">
            <v>48</v>
          </cell>
        </row>
        <row r="61">
          <cell r="B61" t="str">
            <v>R212</v>
          </cell>
          <cell r="C61" t="str">
            <v>PGI - Japan</v>
          </cell>
          <cell r="D61">
            <v>53</v>
          </cell>
          <cell r="E61">
            <v>50</v>
          </cell>
          <cell r="F61">
            <v>49</v>
          </cell>
        </row>
        <row r="62">
          <cell r="B62" t="str">
            <v>R213</v>
          </cell>
          <cell r="C62" t="str">
            <v>PGI - Germany</v>
          </cell>
          <cell r="D62">
            <v>54</v>
          </cell>
          <cell r="E62">
            <v>51</v>
          </cell>
          <cell r="F62">
            <v>50</v>
          </cell>
        </row>
        <row r="63">
          <cell r="B63" t="str">
            <v>R214</v>
          </cell>
          <cell r="C63" t="str">
            <v>PGI - UK</v>
          </cell>
          <cell r="D63">
            <v>55</v>
          </cell>
          <cell r="E63">
            <v>52</v>
          </cell>
          <cell r="F63">
            <v>51</v>
          </cell>
        </row>
        <row r="64">
          <cell r="B64" t="str">
            <v>R250</v>
          </cell>
          <cell r="C64" t="str">
            <v>PMT - IOM</v>
          </cell>
          <cell r="D64">
            <v>77</v>
          </cell>
          <cell r="E64">
            <v>77</v>
          </cell>
          <cell r="F64">
            <v>77</v>
          </cell>
        </row>
        <row r="65">
          <cell r="B65" t="str">
            <v>R260</v>
          </cell>
          <cell r="C65" t="str">
            <v>La Chaine</v>
          </cell>
          <cell r="D65">
            <v>56</v>
          </cell>
          <cell r="E65">
            <v>53</v>
          </cell>
          <cell r="F65">
            <v>52</v>
          </cell>
        </row>
        <row r="66">
          <cell r="B66" t="str">
            <v>R300</v>
          </cell>
          <cell r="C66" t="str">
            <v>D.LANG</v>
          </cell>
          <cell r="D66">
            <v>77</v>
          </cell>
          <cell r="E66">
            <v>77</v>
          </cell>
          <cell r="F66">
            <v>77</v>
          </cell>
        </row>
        <row r="67">
          <cell r="B67" t="str">
            <v>R301</v>
          </cell>
          <cell r="C67" t="str">
            <v>E.L.RAMSDEN</v>
          </cell>
          <cell r="D67">
            <v>57</v>
          </cell>
          <cell r="E67">
            <v>54</v>
          </cell>
          <cell r="F67">
            <v>53</v>
          </cell>
        </row>
        <row r="68">
          <cell r="B68" t="str">
            <v>R302</v>
          </cell>
          <cell r="C68" t="str">
            <v>PT Air Services</v>
          </cell>
          <cell r="D68">
            <v>58</v>
          </cell>
          <cell r="E68">
            <v>55</v>
          </cell>
          <cell r="F68">
            <v>54</v>
          </cell>
        </row>
        <row r="69">
          <cell r="B69" t="str">
            <v>R303</v>
          </cell>
          <cell r="C69" t="str">
            <v>Platmed</v>
          </cell>
          <cell r="D69">
            <v>59</v>
          </cell>
          <cell r="E69">
            <v>56</v>
          </cell>
          <cell r="F69">
            <v>55</v>
          </cell>
        </row>
        <row r="70">
          <cell r="B70" t="str">
            <v>R350</v>
          </cell>
          <cell r="C70" t="str">
            <v>Micawber 207 (Pty) Ltd</v>
          </cell>
          <cell r="D70">
            <v>60</v>
          </cell>
          <cell r="E70">
            <v>57</v>
          </cell>
          <cell r="F70">
            <v>56</v>
          </cell>
        </row>
        <row r="71">
          <cell r="B71" t="str">
            <v>R400</v>
          </cell>
          <cell r="C71" t="str">
            <v>Brakspruit</v>
          </cell>
          <cell r="D71">
            <v>61</v>
          </cell>
          <cell r="E71">
            <v>58</v>
          </cell>
          <cell r="F71">
            <v>57</v>
          </cell>
        </row>
        <row r="72">
          <cell r="B72" t="str">
            <v>R401</v>
          </cell>
          <cell r="C72" t="str">
            <v>Dithaba</v>
          </cell>
          <cell r="D72">
            <v>62</v>
          </cell>
          <cell r="E72">
            <v>59</v>
          </cell>
          <cell r="F72">
            <v>58</v>
          </cell>
        </row>
        <row r="73">
          <cell r="B73" t="str">
            <v>R402</v>
          </cell>
          <cell r="C73" t="str">
            <v>Dwaalkop</v>
          </cell>
          <cell r="D73">
            <v>77</v>
          </cell>
          <cell r="E73">
            <v>77</v>
          </cell>
          <cell r="F73">
            <v>77</v>
          </cell>
        </row>
        <row r="74">
          <cell r="B74" t="str">
            <v>R403</v>
          </cell>
          <cell r="C74" t="str">
            <v>Eland PT Mining</v>
          </cell>
          <cell r="D74">
            <v>63</v>
          </cell>
          <cell r="E74">
            <v>60</v>
          </cell>
          <cell r="F74">
            <v>59</v>
          </cell>
        </row>
        <row r="75">
          <cell r="B75" t="str">
            <v>R404</v>
          </cell>
          <cell r="C75" t="str">
            <v>Messina Nick Min &amp; Exp CO</v>
          </cell>
          <cell r="D75">
            <v>64</v>
          </cell>
          <cell r="E75">
            <v>61</v>
          </cell>
          <cell r="F75">
            <v>60</v>
          </cell>
        </row>
        <row r="76">
          <cell r="B76" t="str">
            <v>R405</v>
          </cell>
          <cell r="C76" t="str">
            <v>Pyramid</v>
          </cell>
          <cell r="D76">
            <v>65</v>
          </cell>
          <cell r="E76">
            <v>62</v>
          </cell>
          <cell r="F76">
            <v>61</v>
          </cell>
        </row>
        <row r="77">
          <cell r="B77" t="str">
            <v>R406</v>
          </cell>
          <cell r="C77" t="str">
            <v>Norbush Properties</v>
          </cell>
          <cell r="D77">
            <v>66</v>
          </cell>
          <cell r="E77">
            <v>63</v>
          </cell>
          <cell r="F77">
            <v>62</v>
          </cell>
        </row>
        <row r="78">
          <cell r="B78" t="str">
            <v>R407</v>
          </cell>
          <cell r="C78" t="str">
            <v>P.G.M. Brakspruit</v>
          </cell>
          <cell r="D78">
            <v>67</v>
          </cell>
          <cell r="E78">
            <v>64</v>
          </cell>
          <cell r="F78">
            <v>63</v>
          </cell>
        </row>
        <row r="79">
          <cell r="B79" t="str">
            <v>R408</v>
          </cell>
          <cell r="C79" t="str">
            <v>PT Prospecting Company</v>
          </cell>
          <cell r="D79">
            <v>68</v>
          </cell>
          <cell r="E79">
            <v>65</v>
          </cell>
          <cell r="F79">
            <v>64</v>
          </cell>
        </row>
        <row r="80">
          <cell r="B80" t="str">
            <v>R409</v>
          </cell>
          <cell r="C80" t="str">
            <v>TVL Land &amp; Develop. Group</v>
          </cell>
          <cell r="D80">
            <v>69</v>
          </cell>
          <cell r="E80">
            <v>66</v>
          </cell>
          <cell r="F80">
            <v>65</v>
          </cell>
        </row>
        <row r="81">
          <cell r="B81" t="str">
            <v>R410</v>
          </cell>
          <cell r="C81" t="str">
            <v>Een van Twee Nul Vier</v>
          </cell>
          <cell r="D81">
            <v>70</v>
          </cell>
          <cell r="E81">
            <v>67</v>
          </cell>
          <cell r="F81">
            <v>66</v>
          </cell>
        </row>
        <row r="82">
          <cell r="B82" t="str">
            <v>R411</v>
          </cell>
          <cell r="C82" t="str">
            <v>Jumesco Properties</v>
          </cell>
          <cell r="D82">
            <v>71</v>
          </cell>
          <cell r="E82">
            <v>68</v>
          </cell>
          <cell r="F82">
            <v>67</v>
          </cell>
        </row>
        <row r="83">
          <cell r="B83" t="str">
            <v>R500</v>
          </cell>
          <cell r="C83" t="str">
            <v>Platinum Producers Environmental Trust</v>
          </cell>
          <cell r="D83">
            <v>72</v>
          </cell>
          <cell r="E83">
            <v>69</v>
          </cell>
          <cell r="F83">
            <v>68</v>
          </cell>
        </row>
        <row r="84">
          <cell r="B84" t="str">
            <v>Grand Total</v>
          </cell>
          <cell r="C84" t="str">
            <v>Anglo Platinum Group</v>
          </cell>
          <cell r="D84">
            <v>73</v>
          </cell>
          <cell r="E84">
            <v>70</v>
          </cell>
          <cell r="F84">
            <v>69</v>
          </cell>
        </row>
        <row r="85">
          <cell r="B85" t="str">
            <v>RPM</v>
          </cell>
          <cell r="C85" t="str">
            <v>Rustenburg Platinum Mines</v>
          </cell>
          <cell r="D85">
            <v>78</v>
          </cell>
          <cell r="E85">
            <v>78</v>
          </cell>
          <cell r="F85">
            <v>78</v>
          </cell>
        </row>
        <row r="86">
          <cell r="B86" t="str">
            <v>R409</v>
          </cell>
          <cell r="C86" t="str">
            <v>TVL Land &amp; Develop. Group</v>
          </cell>
          <cell r="D86">
            <v>74</v>
          </cell>
          <cell r="E86">
            <v>74</v>
          </cell>
          <cell r="F86">
            <v>72</v>
          </cell>
        </row>
        <row r="87">
          <cell r="B87" t="str">
            <v>R410</v>
          </cell>
          <cell r="C87" t="str">
            <v>Een van Twee Nul Vier</v>
          </cell>
          <cell r="D87">
            <v>75</v>
          </cell>
          <cell r="E87">
            <v>75</v>
          </cell>
          <cell r="F87">
            <v>73</v>
          </cell>
        </row>
        <row r="88">
          <cell r="B88" t="str">
            <v>R411</v>
          </cell>
          <cell r="C88" t="str">
            <v>Jumesco Properties</v>
          </cell>
          <cell r="D88">
            <v>76</v>
          </cell>
          <cell r="E88">
            <v>76</v>
          </cell>
          <cell r="F88">
            <v>74</v>
          </cell>
        </row>
        <row r="89">
          <cell r="B89" t="str">
            <v>R500</v>
          </cell>
          <cell r="C89" t="str">
            <v>Platinum Producers Environmental Trust</v>
          </cell>
          <cell r="D89">
            <v>77</v>
          </cell>
          <cell r="E89">
            <v>77</v>
          </cell>
          <cell r="F89">
            <v>75</v>
          </cell>
        </row>
        <row r="90">
          <cell r="B90" t="str">
            <v>R503</v>
          </cell>
          <cell r="C90" t="str">
            <v>Anglo Platinum Group</v>
          </cell>
          <cell r="D90">
            <v>78</v>
          </cell>
          <cell r="E90">
            <v>78</v>
          </cell>
          <cell r="F90">
            <v>76</v>
          </cell>
        </row>
        <row r="91">
          <cell r="B91" t="str">
            <v>Grand Total</v>
          </cell>
          <cell r="C91" t="str">
            <v>Anglo Platinum Group</v>
          </cell>
          <cell r="D91">
            <v>79</v>
          </cell>
          <cell r="E91">
            <v>79</v>
          </cell>
          <cell r="F91">
            <v>77</v>
          </cell>
        </row>
        <row r="92">
          <cell r="B92" t="str">
            <v>RPM</v>
          </cell>
          <cell r="C92" t="str">
            <v>Rustenburg Platinum Mines</v>
          </cell>
          <cell r="D92">
            <v>83</v>
          </cell>
          <cell r="E92">
            <v>83</v>
          </cell>
          <cell r="F92">
            <v>83</v>
          </cell>
        </row>
        <row r="93">
          <cell r="B93" t="str">
            <v>RPM2</v>
          </cell>
          <cell r="C93" t="str">
            <v>RPM - Exl RPM Zug</v>
          </cell>
          <cell r="D93">
            <v>84</v>
          </cell>
          <cell r="E93">
            <v>84</v>
          </cell>
          <cell r="F93">
            <v>84</v>
          </cell>
        </row>
        <row r="94">
          <cell r="B94" t="str">
            <v>PPL</v>
          </cell>
          <cell r="C94" t="str">
            <v>Potgietersrust Platinum Mines</v>
          </cell>
          <cell r="D94">
            <v>85</v>
          </cell>
          <cell r="E94">
            <v>85</v>
          </cell>
          <cell r="F94">
            <v>85</v>
          </cell>
        </row>
        <row r="95">
          <cell r="B95" t="str">
            <v>LPM</v>
          </cell>
          <cell r="C95" t="str">
            <v>Lebowa Platinum Mines</v>
          </cell>
          <cell r="D95">
            <v>86</v>
          </cell>
          <cell r="E95">
            <v>86</v>
          </cell>
          <cell r="F95">
            <v>86</v>
          </cell>
        </row>
        <row r="96">
          <cell r="B96" t="str">
            <v>SA</v>
          </cell>
          <cell r="C96" t="str">
            <v>South African Companies</v>
          </cell>
          <cell r="D96">
            <v>87</v>
          </cell>
          <cell r="E96">
            <v>87</v>
          </cell>
          <cell r="F96">
            <v>87</v>
          </cell>
        </row>
      </sheetData>
      <sheetData sheetId="14" refreshError="1">
        <row r="3">
          <cell r="A3" t="str">
            <v>BA</v>
          </cell>
          <cell r="B3" t="str">
            <v>Property, plant and equipment: TOTAL NET</v>
          </cell>
        </row>
        <row r="4">
          <cell r="A4" t="str">
            <v>BAA</v>
          </cell>
          <cell r="B4" t="str">
            <v>Property, plant and equipmentCost</v>
          </cell>
        </row>
        <row r="5">
          <cell r="A5" t="str">
            <v>BAA01</v>
          </cell>
          <cell r="B5" t="str">
            <v>Mining PPE Cost: Mining development and infra</v>
          </cell>
        </row>
        <row r="6">
          <cell r="A6" t="str">
            <v>BAA02</v>
          </cell>
          <cell r="B6" t="str">
            <v>Mining PPE Cost: Plant and equipment</v>
          </cell>
        </row>
        <row r="7">
          <cell r="A7" t="str">
            <v>BAA03</v>
          </cell>
          <cell r="B7" t="str">
            <v>Mining PPE Cost: Land and buildings</v>
          </cell>
        </row>
        <row r="8">
          <cell r="A8" t="str">
            <v>BAA04</v>
          </cell>
          <cell r="B8" t="str">
            <v>Mining PPE Cost: Vehicles</v>
          </cell>
        </row>
        <row r="9">
          <cell r="A9" t="str">
            <v>BAA05</v>
          </cell>
          <cell r="B9" t="str">
            <v>Mining PPE Cost: Furniture and fittings</v>
          </cell>
        </row>
        <row r="10">
          <cell r="A10" t="str">
            <v>BAA06</v>
          </cell>
          <cell r="B10" t="str">
            <v>PROPERTY PLANT &amp; EQUIPMENT - MINING PROJECTS</v>
          </cell>
        </row>
        <row r="11">
          <cell r="A11" t="str">
            <v>BAA07</v>
          </cell>
          <cell r="B11" t="str">
            <v>Mining PPE Cost: Moolmans capex</v>
          </cell>
        </row>
        <row r="12">
          <cell r="A12" t="str">
            <v>BAA08</v>
          </cell>
          <cell r="B12" t="str">
            <v>Mining PPE Cost: Mining Stores</v>
          </cell>
        </row>
        <row r="13">
          <cell r="A13" t="str">
            <v>BAA09</v>
          </cell>
          <cell r="B13" t="str">
            <v>Mining PPE Cost: Smelter Stores</v>
          </cell>
        </row>
        <row r="14">
          <cell r="A14" t="str">
            <v>BAA10</v>
          </cell>
          <cell r="B14" t="str">
            <v>Mining PPE Cost: Refining Stores</v>
          </cell>
        </row>
        <row r="15">
          <cell r="A15" t="str">
            <v>BAA11</v>
          </cell>
          <cell r="B15" t="str">
            <v>Mining PPE Cost: Section 36</v>
          </cell>
        </row>
        <row r="16">
          <cell r="A16" t="str">
            <v>BAA52</v>
          </cell>
          <cell r="B16" t="str">
            <v>Mining PPE Cost: Leased : Plant and equipment</v>
          </cell>
        </row>
        <row r="17">
          <cell r="A17" t="str">
            <v>BAA55</v>
          </cell>
          <cell r="B17" t="str">
            <v>PROPERTY PLANT &amp; EQUIPMENT - MINING</v>
          </cell>
        </row>
        <row r="18">
          <cell r="A18" t="str">
            <v>BAA56</v>
          </cell>
          <cell r="B18" t="str">
            <v>MAJOR PROJECTS NOT CAPITALISED</v>
          </cell>
        </row>
        <row r="19">
          <cell r="A19" t="str">
            <v>BAA60</v>
          </cell>
          <cell r="B19" t="str">
            <v>ACCUMILATED AMORT - MINING</v>
          </cell>
        </row>
        <row r="20">
          <cell r="A20" t="str">
            <v>BAB</v>
          </cell>
          <cell r="B20" t="str">
            <v>Mining PPE AccAmrt: TOTAL</v>
          </cell>
        </row>
        <row r="21">
          <cell r="A21" t="str">
            <v>BAB01</v>
          </cell>
          <cell r="B21" t="str">
            <v>Mining PPE AccAmrt: Mining development and in</v>
          </cell>
        </row>
        <row r="22">
          <cell r="A22" t="str">
            <v>BAB02</v>
          </cell>
          <cell r="B22" t="str">
            <v>Mining PPE AccAmrt: Plant and equipment</v>
          </cell>
        </row>
        <row r="23">
          <cell r="A23" t="str">
            <v>BAB03</v>
          </cell>
          <cell r="B23" t="str">
            <v>Mining PPE AccAmrt: Land and buildings</v>
          </cell>
        </row>
        <row r="24">
          <cell r="A24" t="str">
            <v>BAB04</v>
          </cell>
          <cell r="B24" t="str">
            <v>Mining PPE AccAmrt: Vehicles</v>
          </cell>
        </row>
        <row r="25">
          <cell r="A25" t="str">
            <v>BAB05</v>
          </cell>
          <cell r="B25" t="str">
            <v>Mining PPE AccAmrt: Furniture and fittings</v>
          </cell>
        </row>
        <row r="26">
          <cell r="A26" t="str">
            <v>BAB06</v>
          </cell>
          <cell r="B26" t="str">
            <v>Mining PPE AccAmrt: Minng Projects</v>
          </cell>
        </row>
        <row r="27">
          <cell r="A27" t="str">
            <v>BAB07</v>
          </cell>
          <cell r="B27" t="str">
            <v>Mining PPE AccAmrt: Moolmans capex</v>
          </cell>
        </row>
        <row r="28">
          <cell r="A28" t="str">
            <v>BAB08</v>
          </cell>
          <cell r="B28" t="str">
            <v>Mining PPE AccAmrt: Mining Stores</v>
          </cell>
        </row>
        <row r="29">
          <cell r="A29" t="str">
            <v>BAB09</v>
          </cell>
          <cell r="B29" t="str">
            <v>Mining PPE AccAmrt: Smelter Stores</v>
          </cell>
        </row>
        <row r="30">
          <cell r="A30" t="str">
            <v>BAB10</v>
          </cell>
          <cell r="B30" t="str">
            <v>Mining PPE AccAmrt: Refining Stores</v>
          </cell>
        </row>
        <row r="31">
          <cell r="A31" t="str">
            <v>BAB11</v>
          </cell>
          <cell r="B31" t="str">
            <v>Mining PPE AccAmrt: Section 36</v>
          </cell>
        </row>
        <row r="32">
          <cell r="A32" t="str">
            <v>BAB52</v>
          </cell>
          <cell r="B32" t="str">
            <v>Mining PPE AccAmrt: Leased : Plant and equipm</v>
          </cell>
        </row>
        <row r="33">
          <cell r="A33" t="str">
            <v>BAB55</v>
          </cell>
          <cell r="B33" t="str">
            <v>PROPERTY PLANT &amp; EQUIPMENT - NON - MINING</v>
          </cell>
        </row>
        <row r="34">
          <cell r="A34" t="str">
            <v>BAB60</v>
          </cell>
          <cell r="B34" t="str">
            <v>ACCUMILATED AMORT - NON - MINING</v>
          </cell>
        </row>
        <row r="35">
          <cell r="A35" t="str">
            <v>BAC</v>
          </cell>
          <cell r="B35" t="str">
            <v>Non-Mining PPE Cost: TOTAL</v>
          </cell>
        </row>
        <row r="36">
          <cell r="A36" t="str">
            <v>BAC01</v>
          </cell>
          <cell r="B36" t="str">
            <v>Non-Mining PPE Cost: Freehold land and buildi</v>
          </cell>
        </row>
        <row r="37">
          <cell r="A37" t="str">
            <v>BAC02</v>
          </cell>
          <cell r="B37" t="str">
            <v>Non-Mining PPE Cost: Plant and equipment</v>
          </cell>
        </row>
        <row r="38">
          <cell r="A38" t="str">
            <v>BAC03</v>
          </cell>
          <cell r="B38" t="str">
            <v>Non-Mining PPE Cost: Motor vehicles</v>
          </cell>
        </row>
        <row r="39">
          <cell r="A39" t="str">
            <v>BAC04</v>
          </cell>
          <cell r="B39" t="str">
            <v>Non-Mining PPE Cost: Office equipment</v>
          </cell>
        </row>
        <row r="40">
          <cell r="A40" t="str">
            <v>BAC05</v>
          </cell>
          <cell r="B40" t="str">
            <v>Mining PPE Cost: Furniture &amp; Fittings</v>
          </cell>
        </row>
        <row r="41">
          <cell r="A41" t="str">
            <v>BAC05</v>
          </cell>
          <cell r="B41" t="str">
            <v>NON-MINING PPE COST: FURNITURE AND FITTINGS</v>
          </cell>
        </row>
        <row r="42">
          <cell r="A42" t="str">
            <v>BAC52</v>
          </cell>
          <cell r="B42" t="str">
            <v>Non-Mining PPE Cost: Leased : Plant and equip</v>
          </cell>
        </row>
        <row r="43">
          <cell r="A43" t="str">
            <v>BAD</v>
          </cell>
          <cell r="B43" t="str">
            <v>Non-Mining PPE AccDep: TOTAL</v>
          </cell>
        </row>
        <row r="44">
          <cell r="A44" t="str">
            <v>BAD01</v>
          </cell>
          <cell r="B44" t="str">
            <v>Non-Mining PPE AccDep: Freehold land and buil</v>
          </cell>
        </row>
        <row r="45">
          <cell r="A45" t="str">
            <v>BAD02</v>
          </cell>
          <cell r="B45" t="str">
            <v>Non-Mining PPE AccDep: Plant and equipment</v>
          </cell>
        </row>
        <row r="46">
          <cell r="A46" t="str">
            <v>BAD03</v>
          </cell>
          <cell r="B46" t="str">
            <v>Non-Mining PPE AccDep: Motor vehicles</v>
          </cell>
        </row>
        <row r="47">
          <cell r="A47" t="str">
            <v>BAD04</v>
          </cell>
          <cell r="B47" t="str">
            <v>Non-Mining PPE AccDep: Office equipment</v>
          </cell>
        </row>
        <row r="48">
          <cell r="A48" t="str">
            <v>BAD05</v>
          </cell>
          <cell r="B48" t="str">
            <v>Mining PPE AccDep: Furniture &amp; Fittings</v>
          </cell>
        </row>
        <row r="49">
          <cell r="A49" t="str">
            <v>BAD05</v>
          </cell>
          <cell r="B49" t="str">
            <v>NON-MINING PPE ACCDEP: FURNITURE AND FITTINGS</v>
          </cell>
        </row>
        <row r="50">
          <cell r="A50" t="str">
            <v>BAD52</v>
          </cell>
          <cell r="B50" t="str">
            <v>Non-Mining PPE AccDep: Leased : Plant and equ</v>
          </cell>
        </row>
        <row r="51">
          <cell r="A51" t="str">
            <v>BC</v>
          </cell>
          <cell r="B51" t="str">
            <v>Capital work-in-progress TOTAL</v>
          </cell>
        </row>
        <row r="52">
          <cell r="A52" t="str">
            <v>BCA01</v>
          </cell>
          <cell r="B52" t="str">
            <v>Capital work-in-progress Expansion</v>
          </cell>
        </row>
        <row r="53">
          <cell r="A53" t="str">
            <v>BCA02</v>
          </cell>
          <cell r="B53" t="str">
            <v>Capital work-in-progress Ongoing</v>
          </cell>
        </row>
        <row r="54">
          <cell r="A54" t="str">
            <v>BCA03</v>
          </cell>
          <cell r="B54" t="str">
            <v>Capital work-in-progress Other</v>
          </cell>
        </row>
        <row r="55">
          <cell r="A55" t="str">
            <v>BCA04</v>
          </cell>
          <cell r="B55" t="str">
            <v>Capital work-in-progress Major Projects</v>
          </cell>
        </row>
        <row r="56">
          <cell r="A56" t="str">
            <v>BCB01</v>
          </cell>
          <cell r="B56" t="str">
            <v>Projects Capitalised During The Year</v>
          </cell>
        </row>
        <row r="57">
          <cell r="A57" t="str">
            <v>BEA01</v>
          </cell>
          <cell r="B57" t="str">
            <v>Platinum Producers' Environmental Trust</v>
          </cell>
        </row>
        <row r="58">
          <cell r="A58" t="str">
            <v>BG</v>
          </cell>
          <cell r="B58" t="str">
            <v>Investments: TOTAL</v>
          </cell>
        </row>
        <row r="59">
          <cell r="A59" t="str">
            <v>BGA01</v>
          </cell>
          <cell r="B59" t="str">
            <v>Investments: Listed investment at cost</v>
          </cell>
        </row>
        <row r="60">
          <cell r="A60" t="str">
            <v>BGB01</v>
          </cell>
          <cell r="B60" t="str">
            <v>Investments: Unlisted investments at cost</v>
          </cell>
        </row>
        <row r="61">
          <cell r="A61" t="str">
            <v>BGC01</v>
          </cell>
          <cell r="B61" t="str">
            <v>Investments: Investments in subsidiaries (Ann</v>
          </cell>
        </row>
        <row r="62">
          <cell r="A62" t="str">
            <v>BGC02</v>
          </cell>
          <cell r="B62" t="str">
            <v>INVESTMENTS - GROUP</v>
          </cell>
        </row>
        <row r="63">
          <cell r="A63" t="str">
            <v>BGD01</v>
          </cell>
          <cell r="B63" t="str">
            <v>Investments: Other Long Term investments</v>
          </cell>
        </row>
        <row r="64">
          <cell r="A64" t="str">
            <v>BIA01</v>
          </cell>
          <cell r="B64" t="str">
            <v>Mining - Metal on Hand</v>
          </cell>
        </row>
        <row r="65">
          <cell r="A65" t="str">
            <v>BIA02</v>
          </cell>
          <cell r="B65" t="str">
            <v>Non Mining Metal on Hand</v>
          </cell>
        </row>
        <row r="66">
          <cell r="A66" t="str">
            <v>BIA03</v>
          </cell>
          <cell r="B66" t="str">
            <v>Inventories: Work-in-process at cost</v>
          </cell>
        </row>
        <row r="67">
          <cell r="A67" t="str">
            <v>BIA04</v>
          </cell>
          <cell r="B67" t="str">
            <v>Inventories: Stores and materials at cost</v>
          </cell>
        </row>
        <row r="68">
          <cell r="A68" t="str">
            <v>BIC</v>
          </cell>
          <cell r="B68" t="str">
            <v>Acc Receivable: TOTAL</v>
          </cell>
        </row>
        <row r="69">
          <cell r="A69" t="str">
            <v>BIC01</v>
          </cell>
          <cell r="B69" t="str">
            <v>ACCOUNTS RECEIVABLE - TRADE</v>
          </cell>
        </row>
        <row r="70">
          <cell r="A70" t="str">
            <v>BIC02</v>
          </cell>
          <cell r="B70" t="str">
            <v>Acc Receivable:    Trade Inter Group</v>
          </cell>
        </row>
        <row r="71">
          <cell r="A71" t="str">
            <v>BIC04</v>
          </cell>
          <cell r="B71" t="str">
            <v>Acc Receivable:    Other External</v>
          </cell>
        </row>
        <row r="72">
          <cell r="A72" t="str">
            <v>BIC05</v>
          </cell>
          <cell r="B72" t="str">
            <v>Acc Receivable:  Inter Group</v>
          </cell>
        </row>
        <row r="73">
          <cell r="A73" t="str">
            <v>BIC06</v>
          </cell>
          <cell r="B73" t="str">
            <v>Acc Receivable:  Inter Division</v>
          </cell>
        </row>
        <row r="74">
          <cell r="A74" t="str">
            <v>BIC07</v>
          </cell>
          <cell r="B74" t="str">
            <v>Acc Receivable:  Inter Group</v>
          </cell>
        </row>
        <row r="75">
          <cell r="A75" t="str">
            <v>BIC08</v>
          </cell>
          <cell r="B75" t="str">
            <v>ACCOUNTS RECEIVABLE - MINING DEBTORS</v>
          </cell>
        </row>
        <row r="76">
          <cell r="A76" t="str">
            <v>BIC09</v>
          </cell>
          <cell r="B76" t="str">
            <v>Acc Receivable:   Staff Debtors</v>
          </cell>
        </row>
        <row r="77">
          <cell r="A77" t="str">
            <v>BIC10</v>
          </cell>
          <cell r="B77" t="str">
            <v>Acc Receivable: I/C Inter Sectional</v>
          </cell>
        </row>
        <row r="78">
          <cell r="A78" t="str">
            <v>BIC11</v>
          </cell>
          <cell r="B78" t="str">
            <v>ACCOUNTS RECEIVABLE - VAT</v>
          </cell>
        </row>
        <row r="79">
          <cell r="A79" t="str">
            <v>BIC12</v>
          </cell>
          <cell r="B79" t="str">
            <v>Acc Receivable:    Insurance</v>
          </cell>
        </row>
        <row r="80">
          <cell r="A80" t="str">
            <v>BIC13</v>
          </cell>
          <cell r="B80" t="str">
            <v>ACCOUNTS RECEIVABLE - INTEREST AND DIVIDENDS</v>
          </cell>
        </row>
        <row r="81">
          <cell r="A81" t="str">
            <v>BIC14</v>
          </cell>
          <cell r="B81" t="str">
            <v>Acc Receivable: I/C RBMR inter co acc</v>
          </cell>
        </row>
        <row r="82">
          <cell r="A82" t="str">
            <v>BIC15</v>
          </cell>
          <cell r="B82" t="str">
            <v>Acc Receivable: Inter Group Recharges</v>
          </cell>
        </row>
        <row r="83">
          <cell r="A83" t="str">
            <v>BIC16</v>
          </cell>
          <cell r="B83" t="str">
            <v>ACCOUNTS RECEIVABLE -  BARS AND CANTEENS</v>
          </cell>
        </row>
        <row r="84">
          <cell r="A84" t="str">
            <v>BIC17</v>
          </cell>
          <cell r="B84" t="str">
            <v>Acc Receivable: C&amp;D Advice Control</v>
          </cell>
        </row>
        <row r="85">
          <cell r="A85" t="str">
            <v>BIC18</v>
          </cell>
          <cell r="B85" t="str">
            <v>ACCOUNTS RECEIVABLE - PREPAYMENTS</v>
          </cell>
        </row>
        <row r="86">
          <cell r="A86" t="str">
            <v>BIC19</v>
          </cell>
          <cell r="B86" t="str">
            <v>Acc Receivable: I/C Head Office Fees</v>
          </cell>
        </row>
        <row r="87">
          <cell r="A87" t="str">
            <v>BIC20</v>
          </cell>
          <cell r="B87" t="str">
            <v>ACCOUNTS RECEIVABLE - INTER GROUP MVA</v>
          </cell>
        </row>
        <row r="88">
          <cell r="A88" t="str">
            <v>BIC21</v>
          </cell>
          <cell r="B88" t="str">
            <v>ACCOUNTS RECEIVABLE - MINES CAPEX CLEARING</v>
          </cell>
        </row>
        <row r="89">
          <cell r="A89" t="str">
            <v>BID01</v>
          </cell>
          <cell r="B89" t="str">
            <v>ACCOUNTS RECEIVABLE - MINING</v>
          </cell>
        </row>
        <row r="90">
          <cell r="A90" t="str">
            <v>BID02</v>
          </cell>
          <cell r="B90" t="str">
            <v>ACCOUNTS RECEIVABLE - VAT</v>
          </cell>
        </row>
        <row r="91">
          <cell r="A91" t="str">
            <v>BID03</v>
          </cell>
          <cell r="B91" t="str">
            <v>ACCOUNTS RECEIVABLE - INSURANCE</v>
          </cell>
        </row>
        <row r="92">
          <cell r="A92" t="str">
            <v>BID04</v>
          </cell>
          <cell r="B92" t="str">
            <v>ACCOUNTS RECEIVABLE - INTEREST &amp; DIVIDENDS</v>
          </cell>
        </row>
        <row r="93">
          <cell r="A93" t="str">
            <v>BID05</v>
          </cell>
          <cell r="B93" t="str">
            <v>ACCOUNTS RECEIVABLE - BARS &amp; CANTEENS</v>
          </cell>
        </row>
        <row r="94">
          <cell r="A94" t="str">
            <v>BID50</v>
          </cell>
          <cell r="B94" t="str">
            <v>ACCOUNTS RECEIVABLE - INTERSECTIONAL</v>
          </cell>
        </row>
        <row r="95">
          <cell r="A95" t="str">
            <v>BID55</v>
          </cell>
          <cell r="B95" t="str">
            <v>ACCOUNTS RECEIVABLE - INTER COMPANY</v>
          </cell>
        </row>
        <row r="96">
          <cell r="A96" t="str">
            <v>BID56</v>
          </cell>
          <cell r="B96" t="str">
            <v>INTER COMPANY - RPM</v>
          </cell>
        </row>
        <row r="97">
          <cell r="A97" t="str">
            <v>BID57</v>
          </cell>
          <cell r="B97" t="str">
            <v>INTER COMPANY - PPL</v>
          </cell>
        </row>
        <row r="98">
          <cell r="A98" t="str">
            <v>BID58</v>
          </cell>
          <cell r="B98" t="str">
            <v>INTER COMPANY - LEBOWA</v>
          </cell>
        </row>
        <row r="99">
          <cell r="A99" t="str">
            <v>BID59</v>
          </cell>
          <cell r="B99" t="str">
            <v>INTER COMPANY - AMPLATS</v>
          </cell>
        </row>
        <row r="100">
          <cell r="A100" t="str">
            <v>BID80</v>
          </cell>
          <cell r="B100" t="str">
            <v>ACCOUNTS RECEIVABLE - INTER GROUP</v>
          </cell>
        </row>
        <row r="101">
          <cell r="A101" t="str">
            <v>BIE01</v>
          </cell>
          <cell r="B101" t="str">
            <v>Cash and cash equivalents: Current Bank Accou</v>
          </cell>
        </row>
        <row r="102">
          <cell r="A102" t="str">
            <v>BIE02</v>
          </cell>
          <cell r="B102" t="str">
            <v>Cash and cash equivalents: Loan at Call</v>
          </cell>
        </row>
        <row r="103">
          <cell r="A103" t="str">
            <v>BIE03</v>
          </cell>
          <cell r="B103" t="str">
            <v>Cash and cash equivalents: Deposits</v>
          </cell>
        </row>
        <row r="104">
          <cell r="A104" t="str">
            <v>BIE04</v>
          </cell>
          <cell r="B104" t="str">
            <v>Cash and cash equivalents: Mines Capex Cleari</v>
          </cell>
        </row>
        <row r="105">
          <cell r="A105" t="str">
            <v>BIE05</v>
          </cell>
          <cell r="B105" t="str">
            <v>CASH &amp; CASH EQUIVALANTS - PETTY CASH</v>
          </cell>
        </row>
        <row r="106">
          <cell r="A106" t="str">
            <v>BIE06</v>
          </cell>
          <cell r="B106" t="str">
            <v>CASH &amp; CASH EQUIVALANTS - PREFERENCE SHARES</v>
          </cell>
        </row>
        <row r="107">
          <cell r="A107" t="str">
            <v>BIF01</v>
          </cell>
          <cell r="B107" t="str">
            <v>Short Term investments</v>
          </cell>
        </row>
        <row r="108">
          <cell r="A108" t="str">
            <v>BM</v>
          </cell>
          <cell r="B108" t="str">
            <v>Share capital: TOTAL</v>
          </cell>
        </row>
        <row r="109">
          <cell r="A109" t="str">
            <v>BMA01</v>
          </cell>
          <cell r="B109" t="str">
            <v>Share capital: Ordinary</v>
          </cell>
        </row>
        <row r="110">
          <cell r="A110" t="str">
            <v>BMB01</v>
          </cell>
          <cell r="B110" t="str">
            <v>Share capital: Preference Shares</v>
          </cell>
        </row>
        <row r="111">
          <cell r="A111" t="str">
            <v>BMC01</v>
          </cell>
          <cell r="B111" t="str">
            <v>Share Premium</v>
          </cell>
        </row>
        <row r="112">
          <cell r="A112" t="str">
            <v>BOA01</v>
          </cell>
          <cell r="B112" t="str">
            <v>Share premium: TOTAL</v>
          </cell>
        </row>
        <row r="113">
          <cell r="A113" t="str">
            <v>BQ</v>
          </cell>
          <cell r="B113" t="str">
            <v>Non-distributable reserveTOTAL</v>
          </cell>
        </row>
        <row r="114">
          <cell r="A114" t="str">
            <v>BQA01</v>
          </cell>
          <cell r="B114" t="str">
            <v>NDR: General capital reserve</v>
          </cell>
        </row>
        <row r="115">
          <cell r="A115" t="str">
            <v>BQB01</v>
          </cell>
          <cell r="B115" t="str">
            <v>NDR: Foreign currency translation surplus</v>
          </cell>
        </row>
        <row r="116">
          <cell r="A116" t="str">
            <v>BQC01</v>
          </cell>
          <cell r="B116" t="str">
            <v>NDR: Capitalisation share award reserve</v>
          </cell>
        </row>
        <row r="117">
          <cell r="A117" t="str">
            <v>BQD01</v>
          </cell>
          <cell r="B117" t="str">
            <v>NDR: Goodwill reserve</v>
          </cell>
        </row>
        <row r="118">
          <cell r="A118" t="str">
            <v>BQE01</v>
          </cell>
          <cell r="B118" t="str">
            <v>NDR: Disposal of Fixed assets</v>
          </cell>
        </row>
        <row r="119">
          <cell r="A119" t="str">
            <v>BSA</v>
          </cell>
          <cell r="B119" t="str">
            <v>Accumulated profits: TOTAL</v>
          </cell>
        </row>
        <row r="120">
          <cell r="A120" t="str">
            <v>BSA01</v>
          </cell>
          <cell r="B120" t="str">
            <v>Accumulated profits: Opening balance</v>
          </cell>
        </row>
        <row r="121">
          <cell r="A121" t="str">
            <v>BSA02</v>
          </cell>
          <cell r="B121" t="str">
            <v>Accumulated profits: Net profit attributable</v>
          </cell>
        </row>
        <row r="122">
          <cell r="A122" t="str">
            <v>BSA03</v>
          </cell>
          <cell r="B122" t="str">
            <v>Accumulated profits: Dividends (note 11)</v>
          </cell>
        </row>
        <row r="123">
          <cell r="A123" t="str">
            <v>BSA04</v>
          </cell>
          <cell r="B123" t="str">
            <v>Accumulated profits: Prior Year Adjustments</v>
          </cell>
        </row>
        <row r="124">
          <cell r="A124" t="str">
            <v>BTA01</v>
          </cell>
          <cell r="B124" t="str">
            <v>Minority Shareholders Interest</v>
          </cell>
        </row>
        <row r="125">
          <cell r="A125" t="str">
            <v>BUA</v>
          </cell>
          <cell r="B125" t="str">
            <v>Borrowings: TOTAL</v>
          </cell>
        </row>
        <row r="126">
          <cell r="A126" t="str">
            <v>BUA01</v>
          </cell>
          <cell r="B126" t="str">
            <v>BORROWINGS - FORREIGN</v>
          </cell>
        </row>
        <row r="127">
          <cell r="A127" t="str">
            <v>BUA02</v>
          </cell>
          <cell r="B127" t="str">
            <v>Borrowings:    Inter Group</v>
          </cell>
        </row>
        <row r="128">
          <cell r="A128" t="str">
            <v>BUA03</v>
          </cell>
          <cell r="B128" t="str">
            <v>Borrowings:    Inter Division</v>
          </cell>
        </row>
        <row r="129">
          <cell r="A129" t="str">
            <v>BUA04</v>
          </cell>
          <cell r="B129" t="str">
            <v>Borrowings:         FNB loan</v>
          </cell>
        </row>
        <row r="130">
          <cell r="A130" t="str">
            <v>BUA05</v>
          </cell>
          <cell r="B130" t="str">
            <v>Borrowings:         Standard Bank loan</v>
          </cell>
        </row>
        <row r="131">
          <cell r="A131" t="str">
            <v>BUA06</v>
          </cell>
          <cell r="B131" t="str">
            <v>Borrowings:         Wesbank long term liabili</v>
          </cell>
        </row>
        <row r="132">
          <cell r="A132" t="str">
            <v>BUA07</v>
          </cell>
          <cell r="B132" t="str">
            <v>Borrowings:         Other</v>
          </cell>
        </row>
        <row r="133">
          <cell r="A133" t="str">
            <v>BUB01</v>
          </cell>
          <cell r="B133" t="str">
            <v>Deferred taxation</v>
          </cell>
        </row>
        <row r="134">
          <cell r="A134" t="str">
            <v>BUB02</v>
          </cell>
          <cell r="B134" t="str">
            <v>Long Term Taxation Liability</v>
          </cell>
        </row>
        <row r="135">
          <cell r="A135" t="str">
            <v>BUC</v>
          </cell>
          <cell r="B135" t="str">
            <v>Provision for future rehabilitaion Total</v>
          </cell>
        </row>
        <row r="136">
          <cell r="A136" t="str">
            <v>BUC01</v>
          </cell>
          <cell r="B136" t="str">
            <v>Prov for future rehab: Plat Prod Env Trust</v>
          </cell>
        </row>
        <row r="137">
          <cell r="A137" t="str">
            <v>BUC02</v>
          </cell>
          <cell r="B137" t="str">
            <v>Prov for future rehab: Other</v>
          </cell>
        </row>
        <row r="138">
          <cell r="A138" t="str">
            <v>BUD</v>
          </cell>
          <cell r="B138" t="str">
            <v>Employees' benefits: TOTAL</v>
          </cell>
        </row>
        <row r="139">
          <cell r="A139" t="str">
            <v>BUD01</v>
          </cell>
          <cell r="B139" t="str">
            <v>Employees' benefits: Amounts charged against</v>
          </cell>
        </row>
        <row r="140">
          <cell r="A140" t="str">
            <v>BUD02</v>
          </cell>
          <cell r="B140" t="str">
            <v>Employees' benefits: Less : benefits paid dur</v>
          </cell>
        </row>
        <row r="141">
          <cell r="A141" t="str">
            <v>BUD03</v>
          </cell>
          <cell r="B141" t="str">
            <v>Employees' benefits: Post retirement Medical</v>
          </cell>
        </row>
        <row r="142">
          <cell r="A142" t="str">
            <v>BUD04</v>
          </cell>
          <cell r="B142" t="str">
            <v>Employees' benefits: Leave pay provision</v>
          </cell>
        </row>
        <row r="143">
          <cell r="A143" t="str">
            <v>BUE01</v>
          </cell>
          <cell r="B143" t="str">
            <v>Other Long Term Liabilities</v>
          </cell>
        </row>
        <row r="144">
          <cell r="A144" t="str">
            <v>BWA</v>
          </cell>
          <cell r="B144" t="str">
            <v>Accs Payable: Total</v>
          </cell>
        </row>
        <row r="145">
          <cell r="A145" t="str">
            <v>BWA01</v>
          </cell>
          <cell r="B145" t="str">
            <v>ACCOUNTS PAYABLE - TRADE</v>
          </cell>
        </row>
        <row r="146">
          <cell r="A146" t="str">
            <v>BWA02</v>
          </cell>
          <cell r="B146" t="str">
            <v>Accs Payable: C &amp; D Advice Control</v>
          </cell>
        </row>
        <row r="147">
          <cell r="A147" t="str">
            <v>BWA03</v>
          </cell>
          <cell r="B147" t="str">
            <v>Accs Payable: Trade accounts   Inter Division</v>
          </cell>
        </row>
        <row r="148">
          <cell r="A148" t="str">
            <v>BWA04</v>
          </cell>
          <cell r="B148" t="str">
            <v>Accs Payable: For metals leased</v>
          </cell>
        </row>
        <row r="149">
          <cell r="A149" t="str">
            <v>BWA05</v>
          </cell>
          <cell r="B149" t="str">
            <v>Accs Payable: Short-term Portion   External</v>
          </cell>
        </row>
        <row r="150">
          <cell r="A150" t="str">
            <v>BWA06</v>
          </cell>
          <cell r="B150" t="str">
            <v>Accs Payable: Short-term Portion   Inter Grou</v>
          </cell>
        </row>
        <row r="151">
          <cell r="A151" t="str">
            <v>BWA07</v>
          </cell>
          <cell r="B151" t="str">
            <v>Accs Payable: Short-term Portion   Inter Divi</v>
          </cell>
        </row>
        <row r="152">
          <cell r="A152" t="str">
            <v>BWA08</v>
          </cell>
          <cell r="B152" t="str">
            <v>ACCOUNTS PAYABLE - OTHER</v>
          </cell>
        </row>
        <row r="153">
          <cell r="A153" t="str">
            <v>BWA09</v>
          </cell>
          <cell r="B153" t="str">
            <v>Accs Payable: Other Payables-    Inter Group</v>
          </cell>
        </row>
        <row r="154">
          <cell r="A154" t="str">
            <v>BWA10</v>
          </cell>
          <cell r="B154" t="str">
            <v>Accs Payable: Other Payables-    Inter Divisi</v>
          </cell>
        </row>
        <row r="155">
          <cell r="A155" t="str">
            <v>BWA11</v>
          </cell>
          <cell r="B155" t="str">
            <v>ACCOUNTS PAYABLE - PROVISIONS AND ACCRUALS</v>
          </cell>
        </row>
        <row r="156">
          <cell r="A156" t="str">
            <v>BWA12</v>
          </cell>
          <cell r="B156" t="str">
            <v>Accs Payable: Other Payables-    Clearing</v>
          </cell>
        </row>
        <row r="157">
          <cell r="A157" t="str">
            <v>BWA13</v>
          </cell>
          <cell r="B157" t="str">
            <v>Accs Payable: Other Payables-    Leased Metal</v>
          </cell>
        </row>
        <row r="158">
          <cell r="A158" t="str">
            <v>BWA14</v>
          </cell>
          <cell r="B158" t="str">
            <v>Accs Payable: Other Payables-    Accrual of m</v>
          </cell>
        </row>
        <row r="159">
          <cell r="A159" t="str">
            <v>BWA15</v>
          </cell>
          <cell r="B159" t="str">
            <v>Accs Payable: Other Payables-    Associated c</v>
          </cell>
        </row>
        <row r="160">
          <cell r="A160" t="str">
            <v>BWA16</v>
          </cell>
          <cell r="B160" t="str">
            <v>Accs Payable: Other Payables-    Royalty Prov</v>
          </cell>
        </row>
        <row r="161">
          <cell r="A161" t="str">
            <v>BWA17</v>
          </cell>
          <cell r="B161" t="str">
            <v>Accs Payable: Other Payables-    VAT</v>
          </cell>
        </row>
        <row r="162">
          <cell r="A162" t="str">
            <v>BWA18</v>
          </cell>
          <cell r="B162" t="str">
            <v>ACCOUNTS PAYABLE - MINING CREDITORS</v>
          </cell>
        </row>
        <row r="163">
          <cell r="A163" t="str">
            <v>BWA20</v>
          </cell>
          <cell r="B163" t="str">
            <v>ACCOUNTS PAYABLE - MVA / PCA</v>
          </cell>
        </row>
        <row r="164">
          <cell r="A164" t="str">
            <v>BWB01</v>
          </cell>
          <cell r="B164" t="str">
            <v>ACCOUNTS PAYABLE - ACCRUALS</v>
          </cell>
        </row>
        <row r="165">
          <cell r="A165" t="str">
            <v>BWB02</v>
          </cell>
          <cell r="B165" t="str">
            <v>ACCOUNTS PAYABLE - CLEARING</v>
          </cell>
        </row>
        <row r="166">
          <cell r="A166" t="str">
            <v>BWB03</v>
          </cell>
          <cell r="B166" t="str">
            <v>ACCOUNTS PAYABLE - ROYALTIES</v>
          </cell>
        </row>
        <row r="167">
          <cell r="A167" t="str">
            <v>BWB04</v>
          </cell>
          <cell r="B167" t="str">
            <v>Taxation: STC and other</v>
          </cell>
        </row>
        <row r="168">
          <cell r="A168" t="str">
            <v>BWC01</v>
          </cell>
          <cell r="B168" t="str">
            <v>Shareholders for dividends</v>
          </cell>
        </row>
        <row r="169">
          <cell r="A169" t="str">
            <v>BWE01</v>
          </cell>
          <cell r="B169" t="str">
            <v>TAXATION - NORMAL</v>
          </cell>
        </row>
        <row r="170">
          <cell r="A170" t="str">
            <v>BWE02</v>
          </cell>
          <cell r="B170" t="str">
            <v>TAXATION - WITHHOLDING</v>
          </cell>
        </row>
        <row r="171">
          <cell r="A171" t="str">
            <v>BWE03</v>
          </cell>
          <cell r="B171" t="str">
            <v>TAXATION - STC</v>
          </cell>
        </row>
        <row r="172">
          <cell r="A172" t="str">
            <v>BWE04</v>
          </cell>
          <cell r="B172" t="str">
            <v>TAXATION - OVER/UNDER PRIOR</v>
          </cell>
        </row>
        <row r="173">
          <cell r="A173" t="str">
            <v>BWE05</v>
          </cell>
          <cell r="B173" t="str">
            <v>TAXATION - UK</v>
          </cell>
        </row>
        <row r="174">
          <cell r="A174" t="str">
            <v>IA</v>
          </cell>
          <cell r="B174" t="str">
            <v>Gross sales revenue All Products TOTAL</v>
          </cell>
        </row>
        <row r="175">
          <cell r="A175" t="str">
            <v>IAA01</v>
          </cell>
          <cell r="B175" t="str">
            <v>Gross Sales: Platinum   Local</v>
          </cell>
        </row>
        <row r="176">
          <cell r="A176" t="str">
            <v>IAA02</v>
          </cell>
          <cell r="B176" t="str">
            <v>Gross Sales: Platinum   Export</v>
          </cell>
        </row>
        <row r="177">
          <cell r="A177" t="str">
            <v>IAA10</v>
          </cell>
          <cell r="B177" t="str">
            <v>GROSS SALES PMs - PLATINUM</v>
          </cell>
        </row>
        <row r="178">
          <cell r="A178" t="str">
            <v>IAA11</v>
          </cell>
          <cell r="B178" t="str">
            <v>GROSS SALES PMs - PALLADIUM</v>
          </cell>
        </row>
        <row r="179">
          <cell r="A179" t="str">
            <v>IAA12</v>
          </cell>
          <cell r="B179" t="str">
            <v>GROSS SALES PMs - RHODIUM</v>
          </cell>
        </row>
        <row r="180">
          <cell r="A180" t="str">
            <v>IAA13</v>
          </cell>
          <cell r="B180" t="str">
            <v>GROSS SALES PMs - IRIDIUM</v>
          </cell>
        </row>
        <row r="181">
          <cell r="A181" t="str">
            <v>IAA14</v>
          </cell>
          <cell r="B181" t="str">
            <v>GROSS SALES PMs - RUTHENIUM</v>
          </cell>
        </row>
        <row r="182">
          <cell r="A182" t="str">
            <v>IAA15</v>
          </cell>
          <cell r="B182" t="str">
            <v>GROSS SALES PMs - OSMIUM</v>
          </cell>
        </row>
        <row r="183">
          <cell r="A183" t="str">
            <v>IAA16</v>
          </cell>
          <cell r="B183" t="str">
            <v>GROSS SALES PMs - GOLD</v>
          </cell>
        </row>
        <row r="184">
          <cell r="A184" t="str">
            <v>IAA17</v>
          </cell>
          <cell r="B184" t="str">
            <v>GROSS SALES PMs - SILVER</v>
          </cell>
        </row>
        <row r="185">
          <cell r="A185" t="str">
            <v>IAB</v>
          </cell>
          <cell r="B185" t="str">
            <v>Gross Sales: Total    Palladium</v>
          </cell>
        </row>
        <row r="186">
          <cell r="A186" t="str">
            <v>IAB01</v>
          </cell>
          <cell r="B186" t="str">
            <v>Gross Sales:   Palladium   Local</v>
          </cell>
        </row>
        <row r="187">
          <cell r="A187" t="str">
            <v>IAB02</v>
          </cell>
          <cell r="B187" t="str">
            <v>Gross Sales:   Palladium   Export</v>
          </cell>
        </row>
        <row r="188">
          <cell r="A188" t="str">
            <v>IAB10</v>
          </cell>
          <cell r="B188" t="str">
            <v>GROSS SALES BMs - NICKEL</v>
          </cell>
        </row>
        <row r="189">
          <cell r="A189" t="str">
            <v>IAB11</v>
          </cell>
          <cell r="B189" t="str">
            <v>GROSS SALES BMs - COPPER</v>
          </cell>
        </row>
        <row r="190">
          <cell r="A190" t="str">
            <v>IAB12</v>
          </cell>
          <cell r="B190" t="str">
            <v>GROSS SALES BMs - COBALT</v>
          </cell>
        </row>
        <row r="191">
          <cell r="A191" t="str">
            <v>IAC</v>
          </cell>
          <cell r="B191" t="str">
            <v>Gross Sales: Total    Rhodium</v>
          </cell>
        </row>
        <row r="192">
          <cell r="A192" t="str">
            <v>IAC01</v>
          </cell>
          <cell r="B192" t="str">
            <v>Gross Sales:   Rhodium   Local</v>
          </cell>
        </row>
        <row r="193">
          <cell r="A193" t="str">
            <v>IAC02</v>
          </cell>
          <cell r="B193" t="str">
            <v>Gross Sales:   Rhodium   Export</v>
          </cell>
        </row>
        <row r="194">
          <cell r="A194" t="str">
            <v>IAC10</v>
          </cell>
          <cell r="B194" t="str">
            <v>GROSS SALES OTHER - SULPHURIC ACID</v>
          </cell>
        </row>
        <row r="195">
          <cell r="A195" t="str">
            <v>IAC11</v>
          </cell>
          <cell r="B195" t="str">
            <v>GROSS SALES OTHER - SLC / FC</v>
          </cell>
        </row>
        <row r="196">
          <cell r="A196" t="str">
            <v>IAC12</v>
          </cell>
          <cell r="B196" t="str">
            <v>GROSS SALES OTHER - SODIUM SULPHATE</v>
          </cell>
        </row>
        <row r="197">
          <cell r="A197" t="str">
            <v>IAD</v>
          </cell>
          <cell r="B197" t="str">
            <v>Gross Sales: Total    Iridium</v>
          </cell>
        </row>
        <row r="198">
          <cell r="A198" t="str">
            <v>IAD01</v>
          </cell>
          <cell r="B198" t="str">
            <v>Gross Sales:   Iridium   Local</v>
          </cell>
        </row>
        <row r="199">
          <cell r="A199" t="str">
            <v>IAD02</v>
          </cell>
          <cell r="B199" t="str">
            <v>Gross Sales:   Iridium   Export</v>
          </cell>
        </row>
        <row r="200">
          <cell r="A200" t="str">
            <v>IAE</v>
          </cell>
          <cell r="B200" t="str">
            <v>Gross Sales: Total    Ruthenium</v>
          </cell>
        </row>
        <row r="201">
          <cell r="A201" t="str">
            <v>IAE01</v>
          </cell>
          <cell r="B201" t="str">
            <v>Gross Sales:   Ruthenium   Local</v>
          </cell>
        </row>
        <row r="202">
          <cell r="A202" t="str">
            <v>IAE02</v>
          </cell>
          <cell r="B202" t="str">
            <v>Gross Sales:   Ruthenium   Export</v>
          </cell>
        </row>
        <row r="203">
          <cell r="A203" t="str">
            <v>IAF</v>
          </cell>
          <cell r="B203" t="str">
            <v>Gross Sales: Total    Osmium</v>
          </cell>
        </row>
        <row r="204">
          <cell r="A204" t="str">
            <v>IAF01</v>
          </cell>
          <cell r="B204" t="str">
            <v>Gross Sales:   Osmium   Local</v>
          </cell>
        </row>
        <row r="205">
          <cell r="A205" t="str">
            <v>IAF02</v>
          </cell>
          <cell r="B205" t="str">
            <v>Gross Sales:   Osmium   Export</v>
          </cell>
        </row>
        <row r="206">
          <cell r="A206" t="str">
            <v>IAG</v>
          </cell>
          <cell r="B206" t="str">
            <v>Gross Sales: Total    Gold</v>
          </cell>
        </row>
        <row r="207">
          <cell r="A207" t="str">
            <v>IAG01</v>
          </cell>
          <cell r="B207" t="str">
            <v>Gross Sales:   Gold   Local</v>
          </cell>
        </row>
        <row r="208">
          <cell r="A208" t="str">
            <v>IAG02</v>
          </cell>
          <cell r="B208" t="str">
            <v>Gross Sales:   Gold   Export</v>
          </cell>
        </row>
        <row r="209">
          <cell r="A209" t="str">
            <v>IAH</v>
          </cell>
          <cell r="B209" t="str">
            <v>Gross Sales: Total    Silver</v>
          </cell>
        </row>
        <row r="210">
          <cell r="A210" t="str">
            <v>IAH01</v>
          </cell>
          <cell r="B210" t="str">
            <v>Gross Sales:   Silver   Local</v>
          </cell>
        </row>
        <row r="211">
          <cell r="A211" t="str">
            <v>IAH02</v>
          </cell>
          <cell r="B211" t="str">
            <v>Gross Sales:   Silver   Export</v>
          </cell>
        </row>
        <row r="212">
          <cell r="A212" t="str">
            <v>IAI</v>
          </cell>
          <cell r="B212" t="str">
            <v>Gross Sales: Total    Nickel</v>
          </cell>
        </row>
        <row r="213">
          <cell r="A213" t="str">
            <v>IAI01</v>
          </cell>
          <cell r="B213" t="str">
            <v>Gross Sales:   Nickel   Local</v>
          </cell>
        </row>
        <row r="214">
          <cell r="A214" t="str">
            <v>IAI02</v>
          </cell>
          <cell r="B214" t="str">
            <v>Gross Sales:   Nickel   Export</v>
          </cell>
        </row>
        <row r="215">
          <cell r="A215" t="str">
            <v>IAJ</v>
          </cell>
          <cell r="B215" t="str">
            <v>Gross Sales: Total    Copper</v>
          </cell>
        </row>
        <row r="216">
          <cell r="A216" t="str">
            <v>IAJ01</v>
          </cell>
          <cell r="B216" t="str">
            <v>Gross Sales:   Copper   Local</v>
          </cell>
        </row>
        <row r="217">
          <cell r="A217" t="str">
            <v>IAJ02</v>
          </cell>
          <cell r="B217" t="str">
            <v>Gross Sales:   Copper   Export</v>
          </cell>
        </row>
        <row r="218">
          <cell r="A218" t="str">
            <v>IAK</v>
          </cell>
          <cell r="B218" t="str">
            <v>Gross Sales: Total    Cobalt</v>
          </cell>
        </row>
        <row r="219">
          <cell r="A219" t="str">
            <v>IAK01</v>
          </cell>
          <cell r="B219" t="str">
            <v>Gross Sales:   Cobalt   Local</v>
          </cell>
        </row>
        <row r="220">
          <cell r="A220" t="str">
            <v>IAK02</v>
          </cell>
          <cell r="B220" t="str">
            <v>Gross Sales:   Cobalt   Export</v>
          </cell>
        </row>
        <row r="221">
          <cell r="A221" t="str">
            <v>IAL</v>
          </cell>
          <cell r="B221" t="str">
            <v>Gross Sales: Total  Sulphuric Acid</v>
          </cell>
        </row>
        <row r="222">
          <cell r="A222" t="str">
            <v>IAL01</v>
          </cell>
          <cell r="B222" t="str">
            <v>Gross Sales: Sulphuric Acid   Local</v>
          </cell>
        </row>
        <row r="223">
          <cell r="A223" t="str">
            <v>IAL02</v>
          </cell>
          <cell r="B223" t="str">
            <v>Gross Sales: Sulphuric Acid   Export</v>
          </cell>
        </row>
        <row r="224">
          <cell r="A224" t="str">
            <v>IAM</v>
          </cell>
          <cell r="B224" t="str">
            <v>Gross Sales: Total  SLC/FC Sales</v>
          </cell>
        </row>
        <row r="225">
          <cell r="A225" t="str">
            <v>IAM01</v>
          </cell>
          <cell r="B225" t="str">
            <v>Gross Sales: SLC/FC Sales   Local</v>
          </cell>
        </row>
        <row r="226">
          <cell r="A226" t="str">
            <v>IAM02</v>
          </cell>
          <cell r="B226" t="str">
            <v>Gross Sales: SLC/FC Sales   Export</v>
          </cell>
        </row>
        <row r="227">
          <cell r="A227" t="str">
            <v>IAN</v>
          </cell>
          <cell r="B227" t="str">
            <v>Gross Sales: Total  Sales UG2 Chromite</v>
          </cell>
        </row>
        <row r="228">
          <cell r="A228" t="str">
            <v>IAN01</v>
          </cell>
          <cell r="B228" t="str">
            <v>Gross Sales: Sales UG2 Chromite   Local</v>
          </cell>
        </row>
        <row r="229">
          <cell r="A229" t="str">
            <v>IAN02</v>
          </cell>
          <cell r="B229" t="str">
            <v>Gross Sales: Sales UG2 Chromite   Export</v>
          </cell>
        </row>
        <row r="230">
          <cell r="A230" t="str">
            <v>IAO</v>
          </cell>
          <cell r="B230" t="str">
            <v>Gross Sales: Total  Sodium Sulphate</v>
          </cell>
        </row>
        <row r="231">
          <cell r="A231" t="str">
            <v>IAO01</v>
          </cell>
          <cell r="B231" t="str">
            <v>Gross Sales: Sodium Sulphate   Local</v>
          </cell>
        </row>
        <row r="232">
          <cell r="A232" t="str">
            <v>IAO02</v>
          </cell>
          <cell r="B232" t="str">
            <v>Gross Sales: Sodium Sulphate   Export</v>
          </cell>
        </row>
        <row r="233">
          <cell r="A233" t="str">
            <v>IAX</v>
          </cell>
          <cell r="B233" t="str">
            <v>Gross Sales:  Adjustments</v>
          </cell>
        </row>
        <row r="234">
          <cell r="A234" t="str">
            <v>IAX01</v>
          </cell>
          <cell r="B234" t="str">
            <v>Gross Sales: Forex translation adjustment</v>
          </cell>
        </row>
        <row r="235">
          <cell r="A235" t="str">
            <v>IAX02</v>
          </cell>
          <cell r="B235" t="str">
            <v>Gross Sales: Adjustments other</v>
          </cell>
        </row>
        <row r="236">
          <cell r="A236" t="str">
            <v>ICA</v>
          </cell>
          <cell r="B236" t="str">
            <v>Commisions: Total  Platinum</v>
          </cell>
        </row>
        <row r="237">
          <cell r="A237" t="str">
            <v>ICA01</v>
          </cell>
          <cell r="B237" t="str">
            <v>Commisions: Platinum   Local</v>
          </cell>
        </row>
        <row r="238">
          <cell r="A238" t="str">
            <v>ICA02</v>
          </cell>
          <cell r="B238" t="str">
            <v>Commisions: Platinum   Export</v>
          </cell>
        </row>
        <row r="239">
          <cell r="A239" t="str">
            <v>ICA10</v>
          </cell>
          <cell r="B239" t="str">
            <v>COMMISIONS PMs - PLATINUM</v>
          </cell>
        </row>
        <row r="240">
          <cell r="A240" t="str">
            <v>ICA11</v>
          </cell>
          <cell r="B240" t="str">
            <v>COMMISIONS PMs - PALLADIUM</v>
          </cell>
        </row>
        <row r="241">
          <cell r="A241" t="str">
            <v>ICA12</v>
          </cell>
          <cell r="B241" t="str">
            <v>COMMISIONS PMs - RHODIUM</v>
          </cell>
        </row>
        <row r="242">
          <cell r="A242" t="str">
            <v>ICA13</v>
          </cell>
          <cell r="B242" t="str">
            <v>COMMISIONS PMs - IRIDIUM</v>
          </cell>
        </row>
        <row r="243">
          <cell r="A243" t="str">
            <v>ICA14</v>
          </cell>
          <cell r="B243" t="str">
            <v>COMMISIONS PMs - RUTHENIUM</v>
          </cell>
        </row>
        <row r="244">
          <cell r="A244" t="str">
            <v>ICA15</v>
          </cell>
          <cell r="B244" t="str">
            <v>COMMISIONS PMs - OSMIUM</v>
          </cell>
        </row>
        <row r="245">
          <cell r="A245" t="str">
            <v>ICA16</v>
          </cell>
          <cell r="B245" t="str">
            <v>COMMISIONS PMs - GOLD</v>
          </cell>
        </row>
        <row r="246">
          <cell r="A246" t="str">
            <v>ICB</v>
          </cell>
          <cell r="B246" t="str">
            <v>Commisions: Total    Palladium</v>
          </cell>
        </row>
        <row r="247">
          <cell r="A247" t="str">
            <v>ICB01</v>
          </cell>
          <cell r="B247" t="str">
            <v>Commisions:   Palladium   Local</v>
          </cell>
        </row>
        <row r="248">
          <cell r="A248" t="str">
            <v>ICB02</v>
          </cell>
          <cell r="B248" t="str">
            <v>Commisions:   Palladium   Export</v>
          </cell>
        </row>
        <row r="249">
          <cell r="A249" t="str">
            <v>ICB10</v>
          </cell>
          <cell r="B249" t="str">
            <v>COMMISIONS BMs - NICKEL</v>
          </cell>
        </row>
        <row r="250">
          <cell r="A250" t="str">
            <v>ICB11</v>
          </cell>
          <cell r="B250" t="str">
            <v>COMMISIONS BMs - COPPER</v>
          </cell>
        </row>
        <row r="251">
          <cell r="A251" t="str">
            <v>ICB12</v>
          </cell>
          <cell r="B251" t="str">
            <v>COMMISIONS BMs - COBALT</v>
          </cell>
        </row>
        <row r="252">
          <cell r="A252" t="str">
            <v>ICC</v>
          </cell>
          <cell r="B252" t="str">
            <v>Commisions: Total    Rhodium</v>
          </cell>
        </row>
        <row r="253">
          <cell r="A253" t="str">
            <v>ICC</v>
          </cell>
          <cell r="B253" t="str">
            <v>COMMISIONS - OTHER</v>
          </cell>
        </row>
        <row r="254">
          <cell r="A254" t="str">
            <v>ICC01</v>
          </cell>
          <cell r="B254" t="str">
            <v>Commisions:   Rhodium   Local</v>
          </cell>
        </row>
        <row r="255">
          <cell r="A255" t="str">
            <v>ICC02</v>
          </cell>
          <cell r="B255" t="str">
            <v>Commisions:   Rhodium   Export</v>
          </cell>
        </row>
        <row r="256">
          <cell r="A256" t="str">
            <v>ICC10</v>
          </cell>
          <cell r="B256" t="str">
            <v>COMMISIONS OTHER - SULPHURIC ACID</v>
          </cell>
        </row>
        <row r="257">
          <cell r="A257" t="str">
            <v>ICC11</v>
          </cell>
          <cell r="B257" t="str">
            <v>COMMISIONS OTHER - SLC / FC</v>
          </cell>
        </row>
        <row r="258">
          <cell r="A258" t="str">
            <v>ICC12</v>
          </cell>
          <cell r="B258" t="str">
            <v>COMMISIONS OTHER - SODIUM SULPHATE</v>
          </cell>
        </row>
        <row r="259">
          <cell r="A259" t="str">
            <v>ICC20</v>
          </cell>
          <cell r="B259" t="str">
            <v>COMMISIONS OTHER - ADJUSTMENTS</v>
          </cell>
        </row>
        <row r="260">
          <cell r="A260" t="str">
            <v>ICD</v>
          </cell>
          <cell r="B260" t="str">
            <v>Commisions: Total    Iridium</v>
          </cell>
        </row>
        <row r="261">
          <cell r="A261" t="str">
            <v>ICD01</v>
          </cell>
          <cell r="B261" t="str">
            <v>Commisions:   Iridium   Local</v>
          </cell>
        </row>
        <row r="262">
          <cell r="A262" t="str">
            <v>ICD02</v>
          </cell>
          <cell r="B262" t="str">
            <v>Commisions:   Iridium   Export</v>
          </cell>
        </row>
        <row r="263">
          <cell r="A263" t="str">
            <v>ICE</v>
          </cell>
          <cell r="B263" t="str">
            <v>Commisions: Total    Ruthenium</v>
          </cell>
        </row>
        <row r="264">
          <cell r="A264" t="str">
            <v>ICE01</v>
          </cell>
          <cell r="B264" t="str">
            <v>Commisions:   Ruthenium   Local</v>
          </cell>
        </row>
        <row r="265">
          <cell r="A265" t="str">
            <v>ICE02</v>
          </cell>
          <cell r="B265" t="str">
            <v>Commisions:   Ruthenium   Export</v>
          </cell>
        </row>
        <row r="266">
          <cell r="A266" t="str">
            <v>ICF</v>
          </cell>
          <cell r="B266" t="str">
            <v>Commisions: Total    Osmium</v>
          </cell>
        </row>
        <row r="267">
          <cell r="A267" t="str">
            <v>ICF01</v>
          </cell>
          <cell r="B267" t="str">
            <v>Commisions:   Osmium   Local</v>
          </cell>
        </row>
        <row r="268">
          <cell r="A268" t="str">
            <v>ICF02</v>
          </cell>
          <cell r="B268" t="str">
            <v>Commisions:   Osmium   Export</v>
          </cell>
        </row>
        <row r="269">
          <cell r="A269" t="str">
            <v>ICG</v>
          </cell>
          <cell r="B269" t="str">
            <v>Commisions: Total    Gold</v>
          </cell>
        </row>
        <row r="270">
          <cell r="A270" t="str">
            <v>ICG01</v>
          </cell>
          <cell r="B270" t="str">
            <v>Commisions:   Gold   Local</v>
          </cell>
        </row>
        <row r="271">
          <cell r="A271" t="str">
            <v>ICG02</v>
          </cell>
          <cell r="B271" t="str">
            <v>Commisions:   Gold   Export</v>
          </cell>
        </row>
        <row r="272">
          <cell r="A272" t="str">
            <v>ICH</v>
          </cell>
          <cell r="B272" t="str">
            <v>Commisions: Total    Silver</v>
          </cell>
        </row>
        <row r="273">
          <cell r="A273" t="str">
            <v>ICH01</v>
          </cell>
          <cell r="B273" t="str">
            <v>Commisions:   Silver   Local</v>
          </cell>
        </row>
        <row r="274">
          <cell r="A274" t="str">
            <v>ICH02</v>
          </cell>
          <cell r="B274" t="str">
            <v>Commisions:   Silver   Export</v>
          </cell>
        </row>
        <row r="275">
          <cell r="A275" t="str">
            <v>ICI</v>
          </cell>
          <cell r="B275" t="str">
            <v>Commisions: Total    Nickel</v>
          </cell>
        </row>
        <row r="276">
          <cell r="A276" t="str">
            <v>ICI01</v>
          </cell>
          <cell r="B276" t="str">
            <v>Commisions:   Nickel   Local</v>
          </cell>
        </row>
        <row r="277">
          <cell r="A277" t="str">
            <v>ICI02</v>
          </cell>
          <cell r="B277" t="str">
            <v>Commisions:   Nickel   Export</v>
          </cell>
        </row>
        <row r="278">
          <cell r="A278" t="str">
            <v>ICJ</v>
          </cell>
          <cell r="B278" t="str">
            <v>Commisions: Total    Copper</v>
          </cell>
        </row>
        <row r="279">
          <cell r="A279" t="str">
            <v>ICJ01</v>
          </cell>
          <cell r="B279" t="str">
            <v>Commisions:   Copper   Local</v>
          </cell>
        </row>
        <row r="280">
          <cell r="A280" t="str">
            <v>ICJ02</v>
          </cell>
          <cell r="B280" t="str">
            <v>Commisions:   Copper   Export</v>
          </cell>
        </row>
        <row r="281">
          <cell r="A281" t="str">
            <v>ICK</v>
          </cell>
          <cell r="B281" t="str">
            <v>Commisions: Total    Cobalt</v>
          </cell>
        </row>
        <row r="282">
          <cell r="A282" t="str">
            <v>ICK01</v>
          </cell>
          <cell r="B282" t="str">
            <v>Commisions:   Cobalt   Local</v>
          </cell>
        </row>
        <row r="283">
          <cell r="A283" t="str">
            <v>ICK02</v>
          </cell>
          <cell r="B283" t="str">
            <v>Commisions:   Cobalt   Export</v>
          </cell>
        </row>
        <row r="284">
          <cell r="A284" t="str">
            <v>ICL</v>
          </cell>
          <cell r="B284" t="str">
            <v>Commisions: Total  Sulphuric Acid</v>
          </cell>
        </row>
        <row r="285">
          <cell r="A285" t="str">
            <v>ICL01</v>
          </cell>
          <cell r="B285" t="str">
            <v>Commisions: Sulphuric Acid   Local</v>
          </cell>
        </row>
        <row r="286">
          <cell r="A286" t="str">
            <v>ICL02</v>
          </cell>
          <cell r="B286" t="str">
            <v>Commisions: Sulphuric Acid   Export</v>
          </cell>
        </row>
        <row r="287">
          <cell r="A287" t="str">
            <v>ICM</v>
          </cell>
          <cell r="B287" t="str">
            <v>Commisions: Total  SLC/FC Sales</v>
          </cell>
        </row>
        <row r="288">
          <cell r="A288" t="str">
            <v>ICM01</v>
          </cell>
          <cell r="B288" t="str">
            <v>Commisions: SLC/FC Sales   Local</v>
          </cell>
        </row>
        <row r="289">
          <cell r="A289" t="str">
            <v>ICM02</v>
          </cell>
          <cell r="B289" t="str">
            <v>Commisions: SLC/FC Sales   Export</v>
          </cell>
        </row>
        <row r="290">
          <cell r="A290" t="str">
            <v>ICN</v>
          </cell>
          <cell r="B290" t="str">
            <v>Commisions: Total  Sales UG2 Chromite</v>
          </cell>
        </row>
        <row r="291">
          <cell r="A291" t="str">
            <v>ICN01</v>
          </cell>
          <cell r="B291" t="str">
            <v>Commisions: Sales UG2 Chromite   Local</v>
          </cell>
        </row>
        <row r="292">
          <cell r="A292" t="str">
            <v>ICN02</v>
          </cell>
          <cell r="B292" t="str">
            <v>Commisions: Sales UG2 Chromite   Export</v>
          </cell>
        </row>
        <row r="293">
          <cell r="A293" t="str">
            <v>ICO</v>
          </cell>
          <cell r="B293" t="str">
            <v>Commisions: Total  Sodium Sulphate</v>
          </cell>
        </row>
        <row r="294">
          <cell r="A294" t="str">
            <v>ICO01</v>
          </cell>
          <cell r="B294" t="str">
            <v>Commisions: Sodium Sulphate   Local</v>
          </cell>
        </row>
        <row r="295">
          <cell r="A295" t="str">
            <v>ICO02</v>
          </cell>
          <cell r="B295" t="str">
            <v>Commisions: Sodium Sulphate   Export</v>
          </cell>
        </row>
        <row r="296">
          <cell r="A296" t="str">
            <v>ICX</v>
          </cell>
          <cell r="B296" t="str">
            <v>Commisions: Adjustments</v>
          </cell>
        </row>
        <row r="297">
          <cell r="A297" t="str">
            <v>ICX01</v>
          </cell>
          <cell r="B297" t="str">
            <v>Commisions: Forex translation adjustment</v>
          </cell>
        </row>
        <row r="298">
          <cell r="A298" t="str">
            <v>ICX02</v>
          </cell>
          <cell r="B298" t="str">
            <v>Commisions: Adjustments other</v>
          </cell>
        </row>
        <row r="299">
          <cell r="A299" t="str">
            <v>ID</v>
          </cell>
          <cell r="B299" t="str">
            <v>Cost of sales</v>
          </cell>
        </row>
        <row r="300">
          <cell r="A300" t="str">
            <v>IDA</v>
          </cell>
          <cell r="B300" t="str">
            <v>On-mine costs: TOTAL</v>
          </cell>
        </row>
        <row r="301">
          <cell r="A301" t="str">
            <v>IDA01</v>
          </cell>
          <cell r="B301" t="str">
            <v>On-mine costs:    "A" Labour</v>
          </cell>
        </row>
        <row r="302">
          <cell r="A302" t="str">
            <v>IDA02</v>
          </cell>
          <cell r="B302" t="str">
            <v>On-mine costs:    "B" Labour</v>
          </cell>
        </row>
        <row r="303">
          <cell r="A303" t="str">
            <v>IDA03</v>
          </cell>
          <cell r="B303" t="str">
            <v>On-mine costs: Stores</v>
          </cell>
        </row>
        <row r="304">
          <cell r="A304" t="str">
            <v>IDA04</v>
          </cell>
          <cell r="B304" t="str">
            <v>On-mine costs: Utilities</v>
          </cell>
        </row>
        <row r="305">
          <cell r="A305" t="str">
            <v>IDA05</v>
          </cell>
          <cell r="B305" t="str">
            <v>On-mine costs: Sundry on-mine costs</v>
          </cell>
        </row>
        <row r="306">
          <cell r="A306" t="str">
            <v>IDA06</v>
          </cell>
          <cell r="B306" t="str">
            <v>ON-MINE COSTS - ACCRUAL OF MINING COSTS</v>
          </cell>
        </row>
        <row r="307">
          <cell r="A307" t="str">
            <v>IDA07</v>
          </cell>
          <cell r="B307" t="str">
            <v>On-mine costs: Other group companies</v>
          </cell>
        </row>
        <row r="308">
          <cell r="A308" t="str">
            <v>IDA08</v>
          </cell>
          <cell r="B308" t="str">
            <v>On-mine costs: Amortisation of mining PP&amp;E</v>
          </cell>
        </row>
        <row r="309">
          <cell r="A309" t="str">
            <v>IDA09</v>
          </cell>
          <cell r="B309" t="str">
            <v>On-mine costs: Contract mining</v>
          </cell>
        </row>
        <row r="310">
          <cell r="A310" t="str">
            <v>IDA10</v>
          </cell>
          <cell r="B310" t="str">
            <v>On-mine costs: Head office buying and selling</v>
          </cell>
        </row>
        <row r="311">
          <cell r="A311" t="str">
            <v>IDA11</v>
          </cell>
          <cell r="B311" t="str">
            <v>On-mine costs: Head office engineering fees</v>
          </cell>
        </row>
        <row r="312">
          <cell r="A312" t="str">
            <v>IDA12</v>
          </cell>
          <cell r="B312" t="str">
            <v>On-mine costs: Head office fees other</v>
          </cell>
        </row>
        <row r="313">
          <cell r="A313" t="str">
            <v>IDA13</v>
          </cell>
          <cell r="B313" t="str">
            <v>On-mine costs: Head office fees reimbursables</v>
          </cell>
        </row>
        <row r="314">
          <cell r="A314" t="str">
            <v>IDA14</v>
          </cell>
          <cell r="B314" t="str">
            <v>On-mine costs: ARC Charges</v>
          </cell>
        </row>
        <row r="315">
          <cell r="A315" t="str">
            <v>IDA15</v>
          </cell>
          <cell r="B315" t="str">
            <v>On-mine costs: Assets under 5 years</v>
          </cell>
        </row>
        <row r="316">
          <cell r="A316" t="str">
            <v>IDA16</v>
          </cell>
          <cell r="B316" t="str">
            <v>On-mine costs: Computer costs</v>
          </cell>
        </row>
        <row r="317">
          <cell r="A317" t="str">
            <v>IDA17</v>
          </cell>
          <cell r="B317" t="str">
            <v>On-mine costs: Contractors</v>
          </cell>
        </row>
        <row r="318">
          <cell r="A318" t="str">
            <v>IDA18</v>
          </cell>
          <cell r="B318" t="str">
            <v>On-mine costs: EMPR / Rehabilitation</v>
          </cell>
        </row>
        <row r="319">
          <cell r="A319" t="str">
            <v>IDA19</v>
          </cell>
          <cell r="B319" t="str">
            <v>On-mine costs: Equipment hire</v>
          </cell>
        </row>
        <row r="320">
          <cell r="A320" t="str">
            <v>IDA20</v>
          </cell>
          <cell r="B320" t="str">
            <v>On-mine costs: General expenses</v>
          </cell>
        </row>
        <row r="321">
          <cell r="A321" t="str">
            <v>IDA21</v>
          </cell>
          <cell r="B321" t="str">
            <v>On-mine costs: Education &amp; training</v>
          </cell>
        </row>
        <row r="322">
          <cell r="A322" t="str">
            <v>IDA22</v>
          </cell>
          <cell r="B322" t="str">
            <v>On-mine costs: Helicopter costs</v>
          </cell>
        </row>
        <row r="323">
          <cell r="A323" t="str">
            <v>IDA23</v>
          </cell>
          <cell r="B323" t="str">
            <v>On-mine costs: Insurance</v>
          </cell>
        </row>
        <row r="324">
          <cell r="A324" t="str">
            <v>IDA24</v>
          </cell>
          <cell r="B324" t="str">
            <v>On-mine costs: JIC Mining</v>
          </cell>
        </row>
        <row r="325">
          <cell r="A325" t="str">
            <v>IDA25</v>
          </cell>
          <cell r="B325" t="str">
            <v>On-mine costs: Medical aid Contributions</v>
          </cell>
        </row>
        <row r="326">
          <cell r="A326" t="str">
            <v>IDA26</v>
          </cell>
          <cell r="B326" t="str">
            <v>On-mine costs: Medical aid examinations</v>
          </cell>
        </row>
        <row r="327">
          <cell r="A327" t="str">
            <v>IDA27</v>
          </cell>
          <cell r="B327" t="str">
            <v>On-mine costs: Opencast mining</v>
          </cell>
        </row>
        <row r="328">
          <cell r="A328" t="str">
            <v>IDA28</v>
          </cell>
          <cell r="B328" t="str">
            <v>On-mine costs: Operations head office costs</v>
          </cell>
        </row>
        <row r="329">
          <cell r="A329" t="str">
            <v>IDA29</v>
          </cell>
          <cell r="B329" t="str">
            <v>On-mine costs: Other sundry costs</v>
          </cell>
        </row>
        <row r="330">
          <cell r="A330" t="str">
            <v>IDA30</v>
          </cell>
          <cell r="B330" t="str">
            <v>On-mine costs: Pool accounts</v>
          </cell>
        </row>
        <row r="331">
          <cell r="A331" t="str">
            <v>IDA31</v>
          </cell>
          <cell r="B331" t="str">
            <v>On-mine costs: Project breakthrough</v>
          </cell>
        </row>
        <row r="332">
          <cell r="A332" t="str">
            <v>IDA32</v>
          </cell>
          <cell r="B332" t="str">
            <v>On-mine costs: RDP</v>
          </cell>
        </row>
        <row r="333">
          <cell r="A333" t="str">
            <v>IDA33</v>
          </cell>
          <cell r="B333" t="str">
            <v>On-mine costs: RPM indirect sectional costs</v>
          </cell>
        </row>
        <row r="334">
          <cell r="A334" t="str">
            <v>IDA34</v>
          </cell>
          <cell r="B334" t="str">
            <v>On-mine costs: Other rehabilitation</v>
          </cell>
        </row>
        <row r="335">
          <cell r="A335" t="str">
            <v>IDA35</v>
          </cell>
          <cell r="B335" t="str">
            <v>On-mine costs: Security costs</v>
          </cell>
        </row>
        <row r="336">
          <cell r="A336" t="str">
            <v>IDA36</v>
          </cell>
          <cell r="B336" t="str">
            <v>On-mine costs: Service and maintenance</v>
          </cell>
        </row>
        <row r="337">
          <cell r="A337" t="str">
            <v>IDA37</v>
          </cell>
          <cell r="B337" t="str">
            <v>On-mine costs: Sports and welfare</v>
          </cell>
        </row>
        <row r="338">
          <cell r="A338" t="str">
            <v>IDA38</v>
          </cell>
          <cell r="B338" t="str">
            <v>On-mine costs: Stores deficit</v>
          </cell>
        </row>
        <row r="339">
          <cell r="A339" t="str">
            <v>IDA39</v>
          </cell>
          <cell r="B339" t="str">
            <v>On-mine costs: Store obsolete</v>
          </cell>
        </row>
        <row r="340">
          <cell r="A340" t="str">
            <v>IDA40</v>
          </cell>
          <cell r="B340" t="str">
            <v>On-mine costs: TPT of concentrate</v>
          </cell>
        </row>
        <row r="341">
          <cell r="A341" t="str">
            <v>IDA41</v>
          </cell>
          <cell r="B341" t="str">
            <v>On-mine costs: Telephone expenses</v>
          </cell>
        </row>
        <row r="342">
          <cell r="A342" t="str">
            <v>IDA42</v>
          </cell>
          <cell r="B342" t="str">
            <v>On-mine costs: Training courses</v>
          </cell>
        </row>
        <row r="343">
          <cell r="A343" t="str">
            <v>IDA43</v>
          </cell>
          <cell r="B343" t="str">
            <v>On-mine costs: Travelling expenditure</v>
          </cell>
        </row>
        <row r="344">
          <cell r="A344" t="str">
            <v>IDA44</v>
          </cell>
          <cell r="B344" t="str">
            <v>On-mine costs: Vehicle rent</v>
          </cell>
        </row>
        <row r="345">
          <cell r="A345" t="str">
            <v>IDA81</v>
          </cell>
          <cell r="B345" t="str">
            <v>ON-MINE COSTS:    AMORT MINING DEV AND INFRAS</v>
          </cell>
        </row>
        <row r="346">
          <cell r="A346" t="str">
            <v>IDB</v>
          </cell>
          <cell r="B346" t="str">
            <v>Smelting costs: TOTAL</v>
          </cell>
        </row>
        <row r="347">
          <cell r="A347" t="str">
            <v>IDB01</v>
          </cell>
          <cell r="B347" t="str">
            <v>Smelting costs:    "A" Labour</v>
          </cell>
        </row>
        <row r="348">
          <cell r="A348" t="str">
            <v>IDB02</v>
          </cell>
          <cell r="B348" t="str">
            <v>Smelting costs:    "B" Labour</v>
          </cell>
        </row>
        <row r="349">
          <cell r="A349" t="str">
            <v>IDB03</v>
          </cell>
          <cell r="B349" t="str">
            <v>Smelting costs: Stores</v>
          </cell>
        </row>
        <row r="350">
          <cell r="A350" t="str">
            <v>IDB04</v>
          </cell>
          <cell r="B350" t="str">
            <v>Smelting costs: Utilities</v>
          </cell>
        </row>
        <row r="351">
          <cell r="A351" t="str">
            <v>IDB05</v>
          </cell>
          <cell r="B351" t="str">
            <v>Smelting costs: Sundry smelting costs</v>
          </cell>
        </row>
        <row r="352">
          <cell r="A352" t="str">
            <v>IDB08</v>
          </cell>
          <cell r="B352" t="str">
            <v>Smelting costs: Amortisation of PP&amp;E</v>
          </cell>
        </row>
        <row r="353">
          <cell r="A353" t="str">
            <v>IDB10</v>
          </cell>
          <cell r="B353" t="str">
            <v>Smelting costs: Smelting adjustment</v>
          </cell>
        </row>
        <row r="354">
          <cell r="A354" t="str">
            <v>IDB26</v>
          </cell>
          <cell r="B354" t="str">
            <v>SMELTING COSTS - CORPORATE</v>
          </cell>
        </row>
        <row r="355">
          <cell r="A355" t="str">
            <v>IDC</v>
          </cell>
          <cell r="B355" t="str">
            <v>Treat &amp; refine: TOTAL</v>
          </cell>
        </row>
        <row r="356">
          <cell r="A356" t="str">
            <v>IDC01</v>
          </cell>
          <cell r="B356" t="str">
            <v>Treat &amp; refine: Labour</v>
          </cell>
        </row>
        <row r="357">
          <cell r="A357" t="str">
            <v>IDC02</v>
          </cell>
          <cell r="B357" t="str">
            <v>Treat &amp; refine: Stores</v>
          </cell>
        </row>
        <row r="358">
          <cell r="A358" t="str">
            <v>IDC04</v>
          </cell>
          <cell r="B358" t="str">
            <v>Treat &amp; refine: Utilities</v>
          </cell>
        </row>
        <row r="359">
          <cell r="A359" t="str">
            <v>IDC05</v>
          </cell>
          <cell r="B359" t="str">
            <v>Treat &amp; refine: Sundry treatment charges</v>
          </cell>
        </row>
        <row r="360">
          <cell r="A360" t="str">
            <v>IDC06</v>
          </cell>
          <cell r="B360" t="str">
            <v>TREATMENT &amp; REFINING - ACCRUAL OF REF COSTS</v>
          </cell>
        </row>
        <row r="361">
          <cell r="A361" t="str">
            <v>IDC08</v>
          </cell>
          <cell r="B361" t="str">
            <v>Treat &amp; refine: Amortisation of PP&amp;E</v>
          </cell>
        </row>
        <row r="362">
          <cell r="A362" t="str">
            <v>IDC09</v>
          </cell>
          <cell r="B362" t="str">
            <v>Treat &amp; refine: Toll refining</v>
          </cell>
        </row>
        <row r="363">
          <cell r="A363" t="str">
            <v>IDC10</v>
          </cell>
          <cell r="B363" t="str">
            <v>Treat &amp; refine: Amortisation PMR</v>
          </cell>
        </row>
        <row r="364">
          <cell r="A364" t="str">
            <v>IDC11</v>
          </cell>
          <cell r="B364" t="str">
            <v>Treat &amp; refine: Amortisation RBMR</v>
          </cell>
        </row>
        <row r="365">
          <cell r="A365" t="str">
            <v>IDC12</v>
          </cell>
          <cell r="B365" t="str">
            <v>Treat &amp; refine: Amortisation charge PGM's</v>
          </cell>
        </row>
        <row r="366">
          <cell r="A366" t="str">
            <v>IDC13</v>
          </cell>
          <cell r="B366" t="str">
            <v>Treat &amp; refine: Amortisation charge BM's</v>
          </cell>
        </row>
        <row r="367">
          <cell r="A367" t="str">
            <v>IDC15</v>
          </cell>
          <cell r="B367" t="str">
            <v>Treat &amp; refine: Profit element charge MRR</v>
          </cell>
        </row>
        <row r="368">
          <cell r="A368" t="str">
            <v>IDC16</v>
          </cell>
          <cell r="B368" t="str">
            <v>Treat &amp; refine: Net refining fee PGM's</v>
          </cell>
        </row>
        <row r="369">
          <cell r="A369" t="str">
            <v>IDC17</v>
          </cell>
          <cell r="B369" t="str">
            <v>Treat &amp; refine: Net refining fee basemetals</v>
          </cell>
        </row>
        <row r="370">
          <cell r="A370" t="str">
            <v>IDC18</v>
          </cell>
          <cell r="B370" t="str">
            <v>Treat &amp; refine: RBMR dividend charge</v>
          </cell>
        </row>
        <row r="371">
          <cell r="A371" t="str">
            <v>IDC19</v>
          </cell>
          <cell r="B371" t="str">
            <v>Treat &amp; refine: MRR dividend charge</v>
          </cell>
        </row>
        <row r="372">
          <cell r="A372" t="str">
            <v>IDC20</v>
          </cell>
          <cell r="B372" t="str">
            <v>Treat &amp; refine: Refining Dividends</v>
          </cell>
        </row>
        <row r="373">
          <cell r="A373" t="str">
            <v>IDC21</v>
          </cell>
          <cell r="B373" t="str">
            <v>Treat &amp; refine: Storage</v>
          </cell>
        </row>
        <row r="374">
          <cell r="A374" t="str">
            <v>IDC22</v>
          </cell>
          <cell r="B374" t="str">
            <v>Treat &amp; refine: SLC treat &amp; refining charge /</v>
          </cell>
        </row>
        <row r="375">
          <cell r="A375" t="str">
            <v>IDC23</v>
          </cell>
          <cell r="B375" t="str">
            <v>Treat &amp; refine: Hoboken refining charge</v>
          </cell>
        </row>
        <row r="376">
          <cell r="A376" t="str">
            <v>IDC24</v>
          </cell>
          <cell r="B376" t="str">
            <v>Treat &amp; refine: Refining costs / revenue NCM</v>
          </cell>
        </row>
        <row r="377">
          <cell r="A377" t="str">
            <v>IDC25</v>
          </cell>
          <cell r="B377" t="str">
            <v>Treat &amp; refine: Profit element charge PMR</v>
          </cell>
        </row>
        <row r="378">
          <cell r="A378" t="str">
            <v>IDC26</v>
          </cell>
          <cell r="B378" t="str">
            <v>TREATMENT &amp; REFINING - PMR CONTRACT</v>
          </cell>
        </row>
        <row r="379">
          <cell r="A379" t="str">
            <v>IDC27</v>
          </cell>
          <cell r="B379" t="str">
            <v>TREATMENT &amp; REFINING - RBMR CONTRACT</v>
          </cell>
        </row>
        <row r="380">
          <cell r="A380" t="str">
            <v>IDC28</v>
          </cell>
          <cell r="B380" t="str">
            <v>TREATMENT &amp; REFINING - MRR CONTRACT</v>
          </cell>
        </row>
        <row r="381">
          <cell r="A381" t="str">
            <v>IDC29</v>
          </cell>
          <cell r="B381" t="str">
            <v>TREATMENT &amp; REFINING - SLC CONTRACT</v>
          </cell>
        </row>
        <row r="382">
          <cell r="A382" t="str">
            <v>IDD01</v>
          </cell>
          <cell r="B382" t="str">
            <v>Increase/Decrease in metal inventories</v>
          </cell>
        </row>
        <row r="383">
          <cell r="A383" t="str">
            <v>IDE01</v>
          </cell>
          <cell r="B383" t="str">
            <v>Other costs: Corporate office</v>
          </cell>
        </row>
        <row r="384">
          <cell r="A384" t="str">
            <v>IDE02</v>
          </cell>
          <cell r="B384" t="str">
            <v>Other costs: Operations research</v>
          </cell>
        </row>
        <row r="385">
          <cell r="A385" t="str">
            <v>IDE04</v>
          </cell>
          <cell r="B385" t="str">
            <v>Other costs: Royalties paid</v>
          </cell>
        </row>
        <row r="386">
          <cell r="A386" t="str">
            <v>IDE05</v>
          </cell>
          <cell r="B386" t="str">
            <v>Other costs: Exploration</v>
          </cell>
        </row>
        <row r="387">
          <cell r="A387" t="str">
            <v>IDE06</v>
          </cell>
          <cell r="B387" t="str">
            <v>Other costs: Metal leased finance charges</v>
          </cell>
        </row>
        <row r="388">
          <cell r="A388" t="str">
            <v>IDE07</v>
          </cell>
          <cell r="B388" t="str">
            <v>Other costs: Annual reports and accounts</v>
          </cell>
        </row>
        <row r="389">
          <cell r="A389" t="str">
            <v>IDE08</v>
          </cell>
          <cell r="B389" t="str">
            <v>Other costs: Audit fees</v>
          </cell>
        </row>
        <row r="390">
          <cell r="A390" t="str">
            <v>IDE09</v>
          </cell>
          <cell r="B390" t="str">
            <v>Other costs: Bank charges</v>
          </cell>
        </row>
        <row r="391">
          <cell r="A391" t="str">
            <v>IDE10</v>
          </cell>
          <cell r="B391" t="str">
            <v>Other costs: Consultants fees</v>
          </cell>
        </row>
        <row r="392">
          <cell r="A392" t="str">
            <v>IDE11</v>
          </cell>
          <cell r="B392" t="str">
            <v>Other costs: Directors fees paid</v>
          </cell>
        </row>
        <row r="393">
          <cell r="A393" t="str">
            <v>IDE12</v>
          </cell>
          <cell r="B393" t="str">
            <v>Other costs: Donations</v>
          </cell>
        </row>
        <row r="394">
          <cell r="A394" t="str">
            <v>IDE13</v>
          </cell>
          <cell r="B394" t="str">
            <v>Other costs: Finance charges</v>
          </cell>
        </row>
        <row r="395">
          <cell r="A395" t="str">
            <v>IDE14</v>
          </cell>
          <cell r="B395" t="str">
            <v>Other costs: JM compensation agreement</v>
          </cell>
        </row>
        <row r="396">
          <cell r="A396" t="str">
            <v>IDE15</v>
          </cell>
          <cell r="B396" t="str">
            <v>Other costs: Legal</v>
          </cell>
        </row>
        <row r="397">
          <cell r="A397" t="str">
            <v>IDE16</v>
          </cell>
          <cell r="B397" t="str">
            <v>Other costs: Listing fees</v>
          </cell>
        </row>
        <row r="398">
          <cell r="A398" t="str">
            <v>IDE17</v>
          </cell>
          <cell r="B398" t="str">
            <v>Other costs: London office expenses</v>
          </cell>
        </row>
        <row r="399">
          <cell r="A399" t="str">
            <v>IDE18</v>
          </cell>
          <cell r="B399" t="str">
            <v>Other costs: Management fee</v>
          </cell>
        </row>
        <row r="400">
          <cell r="A400" t="str">
            <v>IDE19</v>
          </cell>
          <cell r="B400" t="str">
            <v>Other costs: PGM Insurance</v>
          </cell>
        </row>
        <row r="401">
          <cell r="A401" t="str">
            <v>IDE20</v>
          </cell>
          <cell r="B401" t="str">
            <v>Other costs: Prospecting</v>
          </cell>
        </row>
        <row r="402">
          <cell r="A402" t="str">
            <v>IDE21</v>
          </cell>
          <cell r="B402" t="str">
            <v>Other costs: Printing &amp; stationary &amp; postage'</v>
          </cell>
        </row>
        <row r="403">
          <cell r="A403" t="str">
            <v>IDE22</v>
          </cell>
          <cell r="B403" t="str">
            <v>Other costs: Public relations department</v>
          </cell>
        </row>
        <row r="404">
          <cell r="A404" t="str">
            <v>IDE23</v>
          </cell>
          <cell r="B404" t="str">
            <v>Other costs: Rental of office equipment</v>
          </cell>
        </row>
        <row r="405">
          <cell r="A405" t="str">
            <v>IDE24</v>
          </cell>
          <cell r="B405" t="str">
            <v>Other costs: Research</v>
          </cell>
        </row>
        <row r="406">
          <cell r="A406" t="str">
            <v>IDE25</v>
          </cell>
          <cell r="B406" t="str">
            <v>Other costs: Results and Reviews</v>
          </cell>
        </row>
        <row r="407">
          <cell r="A407" t="str">
            <v>IDE26</v>
          </cell>
          <cell r="B407" t="str">
            <v>Other costs: RSC Levies</v>
          </cell>
        </row>
        <row r="408">
          <cell r="A408" t="str">
            <v>IDE27</v>
          </cell>
          <cell r="B408" t="str">
            <v>Other costs: Transport base metals</v>
          </cell>
        </row>
        <row r="409">
          <cell r="A409" t="str">
            <v>IDE28</v>
          </cell>
          <cell r="B409" t="str">
            <v>Other costs: Transport PGMs</v>
          </cell>
        </row>
        <row r="410">
          <cell r="A410" t="str">
            <v>IDE29</v>
          </cell>
          <cell r="B410" t="str">
            <v>Other costs: Other costs other</v>
          </cell>
        </row>
        <row r="411">
          <cell r="A411" t="str">
            <v>IDE30</v>
          </cell>
          <cell r="B411" t="str">
            <v>Other costs: PMT operating sundry costs</v>
          </cell>
        </row>
        <row r="412">
          <cell r="A412" t="str">
            <v>IDE31</v>
          </cell>
          <cell r="B412" t="str">
            <v>Other costs: Insurance</v>
          </cell>
        </row>
        <row r="413">
          <cell r="A413" t="str">
            <v>IDE32</v>
          </cell>
          <cell r="B413" t="str">
            <v>Other costs: Intercompany Royalties</v>
          </cell>
        </row>
        <row r="414">
          <cell r="A414" t="str">
            <v>IDE33</v>
          </cell>
          <cell r="B414" t="str">
            <v>Other costs: Corporate 6% profit</v>
          </cell>
        </row>
        <row r="415">
          <cell r="A415" t="str">
            <v>IDE34</v>
          </cell>
          <cell r="B415" t="str">
            <v>Other costs: Handling and Assay</v>
          </cell>
        </row>
        <row r="416">
          <cell r="A416" t="str">
            <v>IDE35</v>
          </cell>
          <cell r="B416" t="str">
            <v>OTHER COSTS: SALARIES AND WAGES</v>
          </cell>
        </row>
        <row r="417">
          <cell r="A417" t="str">
            <v>IDE36</v>
          </cell>
          <cell r="B417" t="str">
            <v>OTHER COSTS - LEASE METAL FINANCE CHARGES</v>
          </cell>
        </row>
        <row r="418">
          <cell r="A418" t="str">
            <v>IDE37</v>
          </cell>
          <cell r="B418" t="str">
            <v>OTHER COSTS - CHARTER FEES</v>
          </cell>
        </row>
        <row r="419">
          <cell r="A419" t="str">
            <v>IDE38</v>
          </cell>
          <cell r="B419" t="str">
            <v>OTHER COSTS - Belvedere/Pmt Management Fee</v>
          </cell>
        </row>
        <row r="420">
          <cell r="A420" t="str">
            <v>IDE40</v>
          </cell>
          <cell r="B420" t="str">
            <v>OTHER COSTS - DEPRECIATION</v>
          </cell>
        </row>
        <row r="421">
          <cell r="A421" t="str">
            <v>IDE42</v>
          </cell>
          <cell r="B421" t="str">
            <v>OTHER COSTS - OFFSHORE</v>
          </cell>
        </row>
        <row r="422">
          <cell r="A422" t="str">
            <v>IDE43</v>
          </cell>
          <cell r="B422" t="str">
            <v>OTHER COSTS - AMORTISATION</v>
          </cell>
        </row>
        <row r="423">
          <cell r="A423" t="str">
            <v>IEA01</v>
          </cell>
          <cell r="B423" t="str">
            <v>(Increase)/decrease in metal inventories</v>
          </cell>
        </row>
        <row r="424">
          <cell r="A424" t="str">
            <v>IG</v>
          </cell>
          <cell r="B424" t="str">
            <v>Othr net inc: TOTAL</v>
          </cell>
        </row>
        <row r="425">
          <cell r="A425" t="str">
            <v>IGA01</v>
          </cell>
          <cell r="B425" t="str">
            <v>Othr net inc: Gain/Loss Foreign Translation</v>
          </cell>
        </row>
        <row r="426">
          <cell r="A426" t="str">
            <v>IGB01</v>
          </cell>
          <cell r="B426" t="str">
            <v>Othr net inc: Profit on hedging</v>
          </cell>
        </row>
        <row r="427">
          <cell r="A427" t="str">
            <v>IGC01</v>
          </cell>
          <cell r="B427" t="str">
            <v>Othr net inc: Gain on treasury operations</v>
          </cell>
        </row>
        <row r="428">
          <cell r="A428" t="str">
            <v>IGD</v>
          </cell>
          <cell r="B428" t="str">
            <v>Othr net inc: Gain/(loss) on foreign exchange</v>
          </cell>
        </row>
        <row r="429">
          <cell r="A429" t="str">
            <v>IGD01</v>
          </cell>
          <cell r="B429" t="str">
            <v>Othr inc: Translation of foreign operations</v>
          </cell>
        </row>
        <row r="430">
          <cell r="A430" t="str">
            <v>IGD02</v>
          </cell>
          <cell r="B430" t="str">
            <v>Othr net inc: Gain/Loss foreign transactions</v>
          </cell>
        </row>
        <row r="431">
          <cell r="A431" t="str">
            <v>IGE01</v>
          </cell>
          <cell r="B431" t="str">
            <v>Othr net inc: Royalties received</v>
          </cell>
        </row>
        <row r="432">
          <cell r="A432" t="str">
            <v>IGF01</v>
          </cell>
          <cell r="B432" t="str">
            <v>Othr net inc: Profit on sale of non-mining pl</v>
          </cell>
        </row>
        <row r="433">
          <cell r="A433" t="str">
            <v>IGG</v>
          </cell>
          <cell r="B433" t="str">
            <v>Othr net inc: Other - net</v>
          </cell>
        </row>
        <row r="434">
          <cell r="A434" t="str">
            <v>IGG01</v>
          </cell>
          <cell r="B434" t="str">
            <v>Othr net inc: Purchase of Platinum</v>
          </cell>
        </row>
        <row r="435">
          <cell r="A435" t="str">
            <v>IGG02</v>
          </cell>
          <cell r="B435" t="str">
            <v>Othr inc: Non-Mining Increase/Decrese Stock</v>
          </cell>
        </row>
        <row r="436">
          <cell r="A436" t="str">
            <v>IGG03</v>
          </cell>
          <cell r="B436" t="str">
            <v>Othr net inc: Other net income/expenditure</v>
          </cell>
        </row>
        <row r="437">
          <cell r="A437" t="str">
            <v>IGG04</v>
          </cell>
          <cell r="B437" t="str">
            <v>Othr net inc: Rental Income</v>
          </cell>
        </row>
        <row r="438">
          <cell r="A438" t="str">
            <v>IGG05</v>
          </cell>
          <cell r="B438" t="str">
            <v>OTHR NET INC: INSURANCE INCOME</v>
          </cell>
        </row>
        <row r="439">
          <cell r="A439" t="str">
            <v>IGG06</v>
          </cell>
          <cell r="B439" t="str">
            <v>Othr net inc: Refining Income</v>
          </cell>
        </row>
        <row r="440">
          <cell r="A440" t="str">
            <v>IGG07</v>
          </cell>
          <cell r="B440" t="str">
            <v>OTHR NET INC: NON-MINING METAL TRADING</v>
          </cell>
        </row>
        <row r="441">
          <cell r="A441" t="str">
            <v>IGG08</v>
          </cell>
          <cell r="B441" t="str">
            <v>OTHER NET INC : METAL LEASING</v>
          </cell>
        </row>
        <row r="442">
          <cell r="A442" t="str">
            <v>IGH01</v>
          </cell>
          <cell r="B442" t="str">
            <v>Othr net inc: Profit on sale of investments</v>
          </cell>
        </row>
        <row r="443">
          <cell r="A443" t="str">
            <v>IGI</v>
          </cell>
          <cell r="B443" t="str">
            <v>OTHR NET INC: CORP INC TOTAL FEE AND SUNDRY</v>
          </cell>
        </row>
        <row r="444">
          <cell r="A444" t="str">
            <v>IGI01</v>
          </cell>
          <cell r="B444" t="str">
            <v>OTHR NET INC: CORP INC ADMIN REIMBURSABLES</v>
          </cell>
        </row>
        <row r="445">
          <cell r="A445" t="str">
            <v>IGI02</v>
          </cell>
          <cell r="B445" t="str">
            <v>OTHR NET INC: CORP INC CORPORATE EXP RECOVERA</v>
          </cell>
        </row>
        <row r="446">
          <cell r="A446" t="str">
            <v>IGI03</v>
          </cell>
          <cell r="B446" t="str">
            <v>OTHR NET INC: CORP INC WORKING COST FEE</v>
          </cell>
        </row>
        <row r="447">
          <cell r="A447" t="str">
            <v>IGI04</v>
          </cell>
          <cell r="B447" t="str">
            <v>OTHR NET INC: CORP INC TURNOVER FEE</v>
          </cell>
        </row>
        <row r="448">
          <cell r="A448" t="str">
            <v>IGI05</v>
          </cell>
          <cell r="B448" t="str">
            <v>OTHR NET INC: CORP INC ENGINEERING FEE 4%</v>
          </cell>
        </row>
        <row r="449">
          <cell r="A449" t="str">
            <v>IGI06</v>
          </cell>
          <cell r="B449" t="str">
            <v>OTHR NET INC: CORP INC BUYING FEE</v>
          </cell>
        </row>
        <row r="450">
          <cell r="A450" t="str">
            <v>IGI07</v>
          </cell>
          <cell r="B450" t="str">
            <v>OTHR NET INC: CORP INC SELLING FEE</v>
          </cell>
        </row>
        <row r="451">
          <cell r="A451" t="str">
            <v>IGI08</v>
          </cell>
          <cell r="B451" t="str">
            <v>OTHR NET INC: CORP INC OTHER FEE</v>
          </cell>
        </row>
        <row r="452">
          <cell r="A452" t="str">
            <v>IGI09</v>
          </cell>
          <cell r="B452" t="str">
            <v>OTHR NET INC: CORP INC H/O FEES OTHER</v>
          </cell>
        </row>
        <row r="453">
          <cell r="A453" t="str">
            <v>IGI10</v>
          </cell>
          <cell r="B453" t="str">
            <v>OTHR NET INC: CORP INC H/O FEES REIMBURSABLES</v>
          </cell>
        </row>
        <row r="454">
          <cell r="A454" t="str">
            <v>IGI11</v>
          </cell>
          <cell r="B454" t="str">
            <v>OTHR NET INC: CORP INC CORPORATE OFFICE COSTS</v>
          </cell>
        </row>
        <row r="455">
          <cell r="A455" t="str">
            <v>IGI12</v>
          </cell>
          <cell r="B455" t="str">
            <v>OTHR NET INC: CORP INC CORPORATE 6% PROFIT</v>
          </cell>
        </row>
        <row r="456">
          <cell r="A456" t="str">
            <v>IGI13</v>
          </cell>
          <cell r="B456" t="str">
            <v>OTHR NET INC: CORP INC OTHER INCOME</v>
          </cell>
        </row>
        <row r="457">
          <cell r="A457" t="str">
            <v>IJA01</v>
          </cell>
          <cell r="B457" t="str">
            <v>Marketing and promo expenditure: Jewelary</v>
          </cell>
        </row>
        <row r="458">
          <cell r="A458" t="str">
            <v>IJB</v>
          </cell>
          <cell r="B458" t="str">
            <v>Marketing and promo expenditure: TOTAL</v>
          </cell>
        </row>
        <row r="459">
          <cell r="A459" t="str">
            <v>IJB01</v>
          </cell>
          <cell r="B459" t="str">
            <v>Marketing and promo expenditure: Market resea</v>
          </cell>
        </row>
        <row r="460">
          <cell r="A460" t="str">
            <v>IK</v>
          </cell>
          <cell r="B460" t="str">
            <v>Net inv income: TOTAL</v>
          </cell>
        </row>
        <row r="461">
          <cell r="A461" t="str">
            <v>IKA</v>
          </cell>
          <cell r="B461" t="str">
            <v>Net inv income: TotalDividends received</v>
          </cell>
        </row>
        <row r="462">
          <cell r="A462" t="str">
            <v>IKA01</v>
          </cell>
          <cell r="B462" t="str">
            <v>Net inv income: Dividends received   External</v>
          </cell>
        </row>
        <row r="463">
          <cell r="A463" t="str">
            <v>IKA02</v>
          </cell>
          <cell r="B463" t="str">
            <v>Net inv income: Dividends received   Inter Gr</v>
          </cell>
        </row>
        <row r="464">
          <cell r="A464" t="str">
            <v>IKA03</v>
          </cell>
          <cell r="B464" t="str">
            <v>Net inv income: Dividends received   Inter Di</v>
          </cell>
        </row>
        <row r="465">
          <cell r="A465" t="str">
            <v>IKB</v>
          </cell>
          <cell r="B465" t="str">
            <v>Net inv income: TotalInterest received</v>
          </cell>
        </row>
        <row r="466">
          <cell r="A466" t="str">
            <v>IKB01</v>
          </cell>
          <cell r="B466" t="str">
            <v>Net inv income: Interest received</v>
          </cell>
        </row>
        <row r="467">
          <cell r="A467" t="str">
            <v>IKB02</v>
          </cell>
          <cell r="B467" t="str">
            <v>Net inv income: Interest received   Inter Gro</v>
          </cell>
        </row>
        <row r="468">
          <cell r="A468" t="str">
            <v>IKB03</v>
          </cell>
          <cell r="B468" t="str">
            <v>Net inv income: Interest received   Inter Div</v>
          </cell>
        </row>
        <row r="469">
          <cell r="A469" t="str">
            <v>IKC</v>
          </cell>
          <cell r="B469" t="str">
            <v>Net inv income: TotalInterest paid</v>
          </cell>
        </row>
        <row r="470">
          <cell r="A470" t="str">
            <v>IKC01</v>
          </cell>
          <cell r="B470" t="str">
            <v>Net inv income: Interest paid</v>
          </cell>
        </row>
        <row r="471">
          <cell r="A471" t="str">
            <v>IKC02</v>
          </cell>
          <cell r="B471" t="str">
            <v>Net inv income: Interest paid   Inter Group</v>
          </cell>
        </row>
        <row r="472">
          <cell r="A472" t="str">
            <v>IKC03</v>
          </cell>
          <cell r="B472" t="str">
            <v>Net inv income: Interest paid   Inter Divisio</v>
          </cell>
        </row>
        <row r="473">
          <cell r="A473" t="str">
            <v>ILA</v>
          </cell>
          <cell r="B473" t="str">
            <v>Profit before tax: Auditors' remuneration</v>
          </cell>
        </row>
        <row r="474">
          <cell r="A474" t="str">
            <v>ILA01</v>
          </cell>
          <cell r="B474" t="str">
            <v>Profit before tax:    Audit fee</v>
          </cell>
        </row>
        <row r="475">
          <cell r="A475" t="str">
            <v>ILA02</v>
          </cell>
          <cell r="B475" t="str">
            <v>Profit before tax:    Other services</v>
          </cell>
        </row>
        <row r="476">
          <cell r="A476" t="str">
            <v>ILC01</v>
          </cell>
          <cell r="B476" t="str">
            <v>Profit before tax: Charge for post-retirement</v>
          </cell>
        </row>
        <row r="477">
          <cell r="A477" t="str">
            <v>ILD01</v>
          </cell>
          <cell r="B477" t="str">
            <v>Profit before tax: Operating lease charges</v>
          </cell>
        </row>
        <row r="478">
          <cell r="A478" t="str">
            <v>ILE</v>
          </cell>
          <cell r="B478" t="str">
            <v>Profit before tax: Net directors' emoluments</v>
          </cell>
        </row>
        <row r="479">
          <cell r="A479" t="str">
            <v>ILE01</v>
          </cell>
          <cell r="B479" t="str">
            <v>Directors - fees</v>
          </cell>
        </row>
        <row r="480">
          <cell r="A480" t="str">
            <v>ILE02</v>
          </cell>
          <cell r="B480" t="str">
            <v>Directors - salaries, benefits</v>
          </cell>
        </row>
        <row r="481">
          <cell r="A481" t="str">
            <v>ILE03</v>
          </cell>
          <cell r="B481" t="str">
            <v>Directors - performance-related bonus</v>
          </cell>
        </row>
        <row r="482">
          <cell r="A482" t="str">
            <v>ILE04</v>
          </cell>
          <cell r="B482" t="str">
            <v>Profit before tax:    - fees</v>
          </cell>
        </row>
        <row r="483">
          <cell r="A483" t="str">
            <v>ILE05</v>
          </cell>
          <cell r="B483" t="str">
            <v>Directors - other emoluments</v>
          </cell>
        </row>
        <row r="484">
          <cell r="A484" t="str">
            <v>ILE06</v>
          </cell>
          <cell r="B484" t="str">
            <v>Directors remuneration - paid by subsidiary</v>
          </cell>
        </row>
        <row r="485">
          <cell r="A485" t="str">
            <v>ILF01</v>
          </cell>
          <cell r="B485" t="str">
            <v>Profit before tax:    Paid for services</v>
          </cell>
        </row>
        <row r="486">
          <cell r="A486" t="str">
            <v>ILF02</v>
          </cell>
          <cell r="B486" t="str">
            <v>Profit before tax:    Less : capitalised</v>
          </cell>
        </row>
        <row r="487">
          <cell r="A487" t="str">
            <v>ILG01</v>
          </cell>
          <cell r="B487" t="str">
            <v>Profit before tax: P/L on disposal- Fixed ass</v>
          </cell>
        </row>
        <row r="488">
          <cell r="A488" t="str">
            <v>ILH01</v>
          </cell>
          <cell r="B488" t="str">
            <v>Profit before tax: P/L on Disposal- Investmen</v>
          </cell>
        </row>
        <row r="489">
          <cell r="A489" t="str">
            <v>ILM</v>
          </cell>
          <cell r="B489" t="str">
            <v>Profit before tax: Amortisation (note 12)</v>
          </cell>
        </row>
        <row r="490">
          <cell r="A490" t="str">
            <v>ILM01</v>
          </cell>
          <cell r="B490" t="str">
            <v>Profit before tax: Amort Mining dev &amp; Infrstr</v>
          </cell>
        </row>
        <row r="491">
          <cell r="A491" t="str">
            <v>ILM02</v>
          </cell>
          <cell r="B491" t="str">
            <v>Profit before tax: Amort Plant and equipment</v>
          </cell>
        </row>
        <row r="492">
          <cell r="A492" t="str">
            <v>ILM03</v>
          </cell>
          <cell r="B492" t="str">
            <v>Profit before tax: Amort Land and buildings</v>
          </cell>
        </row>
        <row r="493">
          <cell r="A493" t="str">
            <v>ILM04</v>
          </cell>
          <cell r="B493" t="str">
            <v>Profit before tax: Amort Vehicles</v>
          </cell>
        </row>
        <row r="494">
          <cell r="A494" t="str">
            <v>ILM05</v>
          </cell>
          <cell r="B494" t="str">
            <v>Profit before tax: Amort Furniture &amp; Fittings</v>
          </cell>
        </row>
        <row r="495">
          <cell r="A495" t="str">
            <v>ILM06</v>
          </cell>
          <cell r="B495" t="str">
            <v>Profit before tax: Amort Minng Projects</v>
          </cell>
        </row>
        <row r="496">
          <cell r="A496" t="str">
            <v>ILM07</v>
          </cell>
          <cell r="B496" t="str">
            <v>Profit before tax: Amort Moolmans capex</v>
          </cell>
        </row>
        <row r="497">
          <cell r="A497" t="str">
            <v>ILM08</v>
          </cell>
          <cell r="B497" t="str">
            <v>Profit before tax: Amort Mining Stores</v>
          </cell>
        </row>
        <row r="498">
          <cell r="A498" t="str">
            <v>ILM11</v>
          </cell>
          <cell r="B498" t="str">
            <v>Profit before tax: Amort Section 36</v>
          </cell>
        </row>
        <row r="499">
          <cell r="A499" t="str">
            <v>ILM52</v>
          </cell>
          <cell r="B499" t="str">
            <v>Profit before tax: Amort Leased Plant &amp; Equip</v>
          </cell>
        </row>
        <row r="500">
          <cell r="A500" t="str">
            <v>ILN</v>
          </cell>
          <cell r="B500" t="str">
            <v>Profit before tax: Depreciation (note 12)</v>
          </cell>
        </row>
        <row r="501">
          <cell r="A501" t="str">
            <v>ILN01</v>
          </cell>
          <cell r="B501" t="str">
            <v>Profit before tax: Depr Freehold land &amp; bldg</v>
          </cell>
        </row>
        <row r="502">
          <cell r="A502" t="str">
            <v>ILN02</v>
          </cell>
          <cell r="B502" t="str">
            <v>Profit before tax: Depr Plant and equipment</v>
          </cell>
        </row>
        <row r="503">
          <cell r="A503" t="str">
            <v>ILN03</v>
          </cell>
          <cell r="B503" t="str">
            <v>Profit before tax: Depr Motor vehicles</v>
          </cell>
        </row>
        <row r="504">
          <cell r="A504" t="str">
            <v>ILN04</v>
          </cell>
          <cell r="B504" t="str">
            <v>Profit before tax: Depr Office equipment</v>
          </cell>
        </row>
        <row r="505">
          <cell r="A505" t="str">
            <v>ILN05</v>
          </cell>
          <cell r="B505" t="str">
            <v>Profit before tax: Depr Furniture &amp; Fittings</v>
          </cell>
        </row>
        <row r="506">
          <cell r="A506" t="str">
            <v>ILN52</v>
          </cell>
          <cell r="B506" t="str">
            <v>Profit before tax: Depr Leased Plant &amp; equip</v>
          </cell>
        </row>
        <row r="507">
          <cell r="A507" t="str">
            <v>IMA01</v>
          </cell>
          <cell r="B507" t="str">
            <v>Income tax: Current taxation</v>
          </cell>
        </row>
        <row r="508">
          <cell r="A508" t="str">
            <v>IMB01</v>
          </cell>
          <cell r="B508" t="str">
            <v>Income tax: Deferred taxation</v>
          </cell>
        </row>
        <row r="509">
          <cell r="A509" t="str">
            <v>IMC01</v>
          </cell>
          <cell r="B509" t="str">
            <v>Income tax: Mining</v>
          </cell>
        </row>
        <row r="510">
          <cell r="A510" t="str">
            <v>IMC02</v>
          </cell>
          <cell r="B510" t="str">
            <v>Income tax: Non-mining</v>
          </cell>
        </row>
        <row r="511">
          <cell r="A511" t="str">
            <v>IMC03</v>
          </cell>
          <cell r="B511" t="str">
            <v>Income tax: State's share of profit</v>
          </cell>
        </row>
        <row r="512">
          <cell r="A512" t="str">
            <v>IMC04</v>
          </cell>
          <cell r="B512" t="str">
            <v>Income tax: Secondary taxation on companies</v>
          </cell>
        </row>
        <row r="513">
          <cell r="A513" t="str">
            <v>IMC05</v>
          </cell>
          <cell r="B513" t="str">
            <v>Income tax: Foreign and withholding taxation</v>
          </cell>
        </row>
        <row r="514">
          <cell r="A514" t="str">
            <v>IOA01</v>
          </cell>
          <cell r="B514" t="str">
            <v>Minority shareholders' interest</v>
          </cell>
        </row>
        <row r="515">
          <cell r="A515" t="str">
            <v>IQA01</v>
          </cell>
          <cell r="B515" t="str">
            <v>Surplus realised on disposal of investments i</v>
          </cell>
        </row>
        <row r="516">
          <cell r="A516" t="str">
            <v>ISA01</v>
          </cell>
          <cell r="B516" t="str">
            <v>Interim dividends declared</v>
          </cell>
        </row>
        <row r="517">
          <cell r="A517" t="str">
            <v>ISA02</v>
          </cell>
          <cell r="B517" t="str">
            <v>Final dividend declared</v>
          </cell>
        </row>
        <row r="518">
          <cell r="A518" t="str">
            <v>ISA03</v>
          </cell>
          <cell r="B518" t="str">
            <v>Inter Co dividends (rec)/decl</v>
          </cell>
        </row>
        <row r="519">
          <cell r="A519" t="str">
            <v>IVA01</v>
          </cell>
          <cell r="B519" t="str">
            <v>Net cash, deposits and short term investments</v>
          </cell>
        </row>
        <row r="520">
          <cell r="A520" t="str">
            <v>IWA01</v>
          </cell>
          <cell r="B520" t="str">
            <v>Ongoing capex - 10 year</v>
          </cell>
        </row>
        <row r="521">
          <cell r="A521" t="str">
            <v>IWA02</v>
          </cell>
          <cell r="B521" t="str">
            <v>Ongoing capex - 15 year</v>
          </cell>
        </row>
        <row r="522">
          <cell r="A522" t="str">
            <v>IWA03</v>
          </cell>
          <cell r="B522" t="str">
            <v>Ongoing capex - 20 year</v>
          </cell>
        </row>
        <row r="523">
          <cell r="A523" t="str">
            <v>IWA04</v>
          </cell>
          <cell r="B523" t="str">
            <v>Ongoing capex - 25 year</v>
          </cell>
        </row>
        <row r="524">
          <cell r="A524" t="str">
            <v>IWA05</v>
          </cell>
          <cell r="B524" t="str">
            <v>Ongoing capex - 30 year</v>
          </cell>
        </row>
        <row r="525">
          <cell r="A525" t="str">
            <v>IWA06</v>
          </cell>
          <cell r="B525" t="str">
            <v>Major projects not capitalised - On-going</v>
          </cell>
        </row>
        <row r="526">
          <cell r="A526" t="str">
            <v>IXA01</v>
          </cell>
          <cell r="B526" t="str">
            <v>Expansion capex - 10 year</v>
          </cell>
        </row>
        <row r="527">
          <cell r="A527" t="str">
            <v>IXA02</v>
          </cell>
          <cell r="B527" t="str">
            <v>Expansion capex - 15 year</v>
          </cell>
        </row>
        <row r="528">
          <cell r="A528" t="str">
            <v>IXA03</v>
          </cell>
          <cell r="B528" t="str">
            <v>Expansion capex - 20 year</v>
          </cell>
        </row>
        <row r="529">
          <cell r="A529" t="str">
            <v>IXA04</v>
          </cell>
          <cell r="B529" t="str">
            <v>Expansion capex - 25 year</v>
          </cell>
        </row>
        <row r="530">
          <cell r="A530" t="str">
            <v>IXA05</v>
          </cell>
          <cell r="B530" t="str">
            <v>Expansion capex - 30 year</v>
          </cell>
        </row>
        <row r="531">
          <cell r="A531" t="str">
            <v>IXA06</v>
          </cell>
          <cell r="B531" t="str">
            <v>Major projects not capitalised - Expansion</v>
          </cell>
        </row>
        <row r="532">
          <cell r="A532" t="str">
            <v>IYA01</v>
          </cell>
          <cell r="B532" t="str">
            <v>Section 36 Capex</v>
          </cell>
        </row>
        <row r="533">
          <cell r="A533" t="str">
            <v>TIC03</v>
          </cell>
          <cell r="B533" t="str">
            <v>Acc Receivable:    Trade Inter Division</v>
          </cell>
        </row>
      </sheetData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IS"/>
      <sheetName val="Index"/>
      <sheetName val="IS Sections"/>
      <sheetName val=" BS"/>
      <sheetName val="BS AFS"/>
      <sheetName val="Cash Flow"/>
      <sheetName val="Sales"/>
      <sheetName val="Sales Cust"/>
      <sheetName val="Sales IC"/>
      <sheetName val="Sales Volumes IC"/>
      <sheetName val="Sales Volumes"/>
      <sheetName val="Sales Geo"/>
      <sheetName val="Comm"/>
      <sheetName val="Comm Detail"/>
      <sheetName val="Comm Cust"/>
      <sheetName val="Comm IC"/>
      <sheetName val="Cost of Sales"/>
      <sheetName val="On Mine"/>
      <sheetName val="Smelter"/>
      <sheetName val="Treatment Costs"/>
      <sheetName val="Treatment IC"/>
      <sheetName val="Other Cost"/>
      <sheetName val="Other Net Income"/>
      <sheetName val="Non mining income"/>
      <sheetName val="Net Inv Income"/>
      <sheetName val="Net Inv Detail"/>
      <sheetName val="Dividends paid"/>
      <sheetName val="Net Inv Income IC"/>
      <sheetName val="Discloseable Line Items"/>
      <sheetName val="Income Taxation"/>
      <sheetName val="Income Tax Calc"/>
      <sheetName val="Minority Share"/>
      <sheetName val="PPE"/>
      <sheetName val="Mining Assets"/>
      <sheetName val="Mining Assets Detail"/>
      <sheetName val="NonMining Assets"/>
      <sheetName val="Capital WIP"/>
      <sheetName val="C WIP Detail"/>
      <sheetName val="Env Trust"/>
      <sheetName val="Inventories"/>
      <sheetName val="Metal Inventories"/>
      <sheetName val="Stock Valuation"/>
      <sheetName val="Stores"/>
      <sheetName val="Detailed Stock Calc"/>
      <sheetName val="Debtors"/>
      <sheetName val="Sales Debtors"/>
      <sheetName val="Other Debtors"/>
      <sheetName val="HO Debtors"/>
      <sheetName val="Invest Group"/>
      <sheetName val="Cash"/>
      <sheetName val="Share Capital"/>
      <sheetName val="ND Reserves"/>
      <sheetName val="Accumulated Profit"/>
      <sheetName val="Borrowings"/>
      <sheetName val="Borrowings Movement"/>
      <sheetName val="Deferred Tax"/>
      <sheetName val="Deferred Tax Calc"/>
      <sheetName val="Service Benefits"/>
      <sheetName val="PR Medical"/>
      <sheetName val="Employee benefits"/>
      <sheetName val="Accounts Payable"/>
      <sheetName val="Other Creditors"/>
      <sheetName val="HO Creditors"/>
      <sheetName val="Tax Liability"/>
      <sheetName val="Invest Other"/>
      <sheetName val="SH for Div"/>
      <sheetName val="Commitments"/>
      <sheetName val="Forex Contracts"/>
      <sheetName val="RPI "/>
      <sheetName val="RPI 1"/>
      <sheetName val="RPI 2"/>
      <sheetName val="RPI 3"/>
      <sheetName val="RPI 4"/>
      <sheetName val="RPI 5"/>
      <sheetName val="RPI 6"/>
      <sheetName val="RPI 7"/>
      <sheetName val="Module1"/>
      <sheetName val="CActividad"/>
    </sheetNames>
    <sheetDataSet>
      <sheetData sheetId="0" refreshError="1">
        <row r="2">
          <cell r="B2" t="str">
            <v>AMPLATS STATUTORY COMPANY PACK</v>
          </cell>
        </row>
        <row r="11">
          <cell r="E11" t="str">
            <v>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Index"/>
      <sheetName val="IS"/>
      <sheetName val="Change in SH equity"/>
      <sheetName val="BS"/>
      <sheetName val="BS AFS"/>
      <sheetName val="Cash Flow"/>
      <sheetName val="Sales"/>
      <sheetName val="Sales Cust"/>
      <sheetName val="Sales IC"/>
      <sheetName val="Sales Volumes IC"/>
      <sheetName val="Sales Volumes"/>
      <sheetName val="Sales Geo"/>
      <sheetName val="Comm"/>
      <sheetName val="Comm Cust"/>
      <sheetName val="Comm IC"/>
      <sheetName val="Cost of Sales"/>
      <sheetName val="Other Cost"/>
      <sheetName val="Other Net Income"/>
      <sheetName val="Non mining income"/>
      <sheetName val="Net Inv Income"/>
      <sheetName val="Net Inv Detail"/>
      <sheetName val="Dividends paid"/>
      <sheetName val="Net Inv Income IC"/>
      <sheetName val="Discloseable Line Items"/>
      <sheetName val="Income Taxation"/>
      <sheetName val="Income Tax Calc"/>
      <sheetName val="Minority Share"/>
      <sheetName val="PPE"/>
      <sheetName val="Mining Assets"/>
      <sheetName val="Mining Assets Detail"/>
      <sheetName val="Nonmining"/>
      <sheetName val="NonMining Assets Detail"/>
      <sheetName val="Capital WIP"/>
      <sheetName val="C WIP Detail"/>
      <sheetName val="Intangible asset"/>
      <sheetName val="Env Trust"/>
      <sheetName val="Inventories"/>
      <sheetName val="Metal Inventories"/>
      <sheetName val="Stock Valuation"/>
      <sheetName val="Stores"/>
      <sheetName val="Detailed Stock Calc"/>
      <sheetName val="LTD"/>
      <sheetName val="Debtors"/>
      <sheetName val="Sales Debtors"/>
      <sheetName val="Other Debtors"/>
      <sheetName val="HO Debtors"/>
      <sheetName val="Invest Group"/>
      <sheetName val="Cash"/>
      <sheetName val="Share Capital"/>
      <sheetName val="ND Reserves"/>
      <sheetName val="Borrowings"/>
      <sheetName val="Borrowings Movement"/>
      <sheetName val="Deferred Tax"/>
      <sheetName val="Deferred Tax Calc"/>
      <sheetName val="Service Benefits"/>
      <sheetName val="PR Medical"/>
      <sheetName val="Employee benefits"/>
      <sheetName val="Accounts Payable"/>
      <sheetName val="Other Creditors"/>
      <sheetName val="HO Creditors"/>
      <sheetName val="Tax Liability"/>
      <sheetName val="Investments"/>
      <sheetName val="Commitments"/>
      <sheetName val="Forex Contracts"/>
      <sheetName val="On Mine"/>
      <sheetName val="Smelter"/>
      <sheetName val="Treatment Costs"/>
      <sheetName val="Treatment IC"/>
      <sheetName val="Category"/>
      <sheetName val="Allactive"/>
      <sheetName val="Module1"/>
      <sheetName val="Summary_Template PDS"/>
      <sheetName val="Summary"/>
      <sheetName val="RSA_Smelters"/>
      <sheetName val="MSMCommitments"/>
      <sheetName val="MSMActuals"/>
      <sheetName val="ACP"/>
      <sheetName val="WSM"/>
      <sheetName val="PSM"/>
      <sheetName val="Smelters"/>
      <sheetName val="RBMR"/>
      <sheetName val="Sheet1 (2)"/>
      <sheetName val="PDS"/>
      <sheetName val="PDS Data May Ytd"/>
      <sheetName val="Commitments May 2020"/>
      <sheetName val="Summury_Template RBMR"/>
      <sheetName val="Commitments June 2020"/>
      <sheetName val="Actuals 2020"/>
      <sheetName val="Commitments July 2020"/>
      <sheetName val="Actuals 03.08.2020"/>
      <sheetName val="ACTUALS 28.04.2020"/>
      <sheetName val="COMMITMENTS 28.04.2020"/>
      <sheetName val="Covid_19 SAP Costs"/>
    </sheetNames>
    <sheetDataSet>
      <sheetData sheetId="0" refreshError="1"/>
      <sheetData sheetId="1" refreshError="1"/>
      <sheetData sheetId="2" refreshError="1">
        <row r="5">
          <cell r="E5">
            <v>37621</v>
          </cell>
          <cell r="G5">
            <v>37256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IMR020"/>
    </sheetNames>
    <sheetDataSet>
      <sheetData sheetId="0" refreshError="1">
        <row r="24">
          <cell r="Y24" t="str">
            <v>S1</v>
          </cell>
          <cell r="Z24" t="str">
            <v>S2</v>
          </cell>
          <cell r="AA24" t="str">
            <v>S3</v>
          </cell>
          <cell r="AB24" t="str">
            <v>S4</v>
          </cell>
          <cell r="AC24" t="str">
            <v>S5</v>
          </cell>
          <cell r="AD24" t="str">
            <v>S6</v>
          </cell>
          <cell r="AE24" t="str">
            <v>S7</v>
          </cell>
          <cell r="AF24" t="str">
            <v>S8</v>
          </cell>
        </row>
        <row r="25">
          <cell r="X25" t="str">
            <v>Lo</v>
          </cell>
          <cell r="Y25" t="str">
            <v xml:space="preserve"> </v>
          </cell>
          <cell r="Z25" t="str">
            <v>MeasDocument</v>
          </cell>
          <cell r="AA25" t="str">
            <v>Measuring point</v>
          </cell>
          <cell r="AB25" t="str">
            <v>Date</v>
          </cell>
          <cell r="AC25" t="str">
            <v>Meas/TotCtrRdg</v>
          </cell>
          <cell r="AD25" t="str">
            <v>CharactUnit</v>
          </cell>
          <cell r="AE25" t="str">
            <v>Description</v>
          </cell>
        </row>
        <row r="26">
          <cell r="X26">
            <v>100</v>
          </cell>
          <cell r="Y26" t="str">
            <v>+</v>
          </cell>
          <cell r="Z26" t="str">
            <v>2574</v>
          </cell>
          <cell r="AA26" t="str">
            <v>681</v>
          </cell>
          <cell r="AB26">
            <v>38671</v>
          </cell>
          <cell r="AC26">
            <v>37290</v>
          </cell>
          <cell r="AD26" t="str">
            <v>hrs</v>
          </cell>
          <cell r="AE26" t="str">
            <v>TAMROCK 1190E DRILL RIG 134</v>
          </cell>
        </row>
        <row r="27">
          <cell r="X27">
            <v>200</v>
          </cell>
          <cell r="Y27" t="str">
            <v>+</v>
          </cell>
          <cell r="Z27" t="str">
            <v>2586</v>
          </cell>
          <cell r="AA27" t="str">
            <v>682</v>
          </cell>
          <cell r="AB27">
            <v>38671</v>
          </cell>
          <cell r="AC27">
            <v>30461</v>
          </cell>
          <cell r="AD27" t="str">
            <v>hrs</v>
          </cell>
          <cell r="AE27" t="str">
            <v>TAMROCK 1190E DRILL RIG 137</v>
          </cell>
        </row>
        <row r="28">
          <cell r="X28">
            <v>300</v>
          </cell>
          <cell r="Y28" t="str">
            <v>+</v>
          </cell>
          <cell r="Z28" t="str">
            <v>2576</v>
          </cell>
          <cell r="AA28" t="str">
            <v>683</v>
          </cell>
          <cell r="AB28">
            <v>38671</v>
          </cell>
          <cell r="AC28">
            <v>28713</v>
          </cell>
          <cell r="AD28" t="str">
            <v>hrs</v>
          </cell>
          <cell r="AE28" t="str">
            <v>TAMROCK 1190E DRILL RIG 138</v>
          </cell>
        </row>
        <row r="29">
          <cell r="X29">
            <v>400</v>
          </cell>
          <cell r="Y29" t="str">
            <v>+</v>
          </cell>
          <cell r="Z29" t="str">
            <v>2588</v>
          </cell>
          <cell r="AA29" t="str">
            <v>684</v>
          </cell>
          <cell r="AB29">
            <v>38671</v>
          </cell>
          <cell r="AC29">
            <v>25328</v>
          </cell>
          <cell r="AD29" t="str">
            <v>hrs</v>
          </cell>
          <cell r="AE29" t="str">
            <v>TAMROCK D40SK DRILL RIG 136</v>
          </cell>
        </row>
        <row r="30">
          <cell r="X30">
            <v>500</v>
          </cell>
          <cell r="Y30" t="str">
            <v>+</v>
          </cell>
          <cell r="Z30" t="str">
            <v>2591</v>
          </cell>
          <cell r="AA30" t="str">
            <v>693</v>
          </cell>
          <cell r="AB30">
            <v>38671</v>
          </cell>
          <cell r="AC30">
            <v>67710</v>
          </cell>
          <cell r="AD30" t="str">
            <v>hrs</v>
          </cell>
          <cell r="AE30" t="str">
            <v>RH 200 EXCAVATOR FACE SHOVEL 101</v>
          </cell>
        </row>
        <row r="31">
          <cell r="X31">
            <v>600</v>
          </cell>
          <cell r="Y31" t="str">
            <v>+</v>
          </cell>
          <cell r="Z31" t="str">
            <v>2600</v>
          </cell>
          <cell r="AA31" t="str">
            <v>694</v>
          </cell>
          <cell r="AB31">
            <v>38671</v>
          </cell>
          <cell r="AC31">
            <v>54825</v>
          </cell>
          <cell r="AD31" t="str">
            <v>hrs</v>
          </cell>
          <cell r="AE31" t="str">
            <v>RH 200 EXCAVATOR FACE SHOVEL 102</v>
          </cell>
        </row>
        <row r="32">
          <cell r="X32">
            <v>700</v>
          </cell>
          <cell r="Y32" t="str">
            <v>+</v>
          </cell>
          <cell r="Z32" t="str">
            <v>2601</v>
          </cell>
          <cell r="AA32" t="str">
            <v>695</v>
          </cell>
          <cell r="AB32">
            <v>38671</v>
          </cell>
          <cell r="AC32">
            <v>47015</v>
          </cell>
          <cell r="AD32" t="str">
            <v>hrs</v>
          </cell>
          <cell r="AE32" t="str">
            <v>RH 200 EXCAVATOR FACE SHOVEL 103</v>
          </cell>
        </row>
        <row r="33">
          <cell r="X33">
            <v>800</v>
          </cell>
          <cell r="Y33" t="str">
            <v>+</v>
          </cell>
          <cell r="Z33" t="str">
            <v>2602</v>
          </cell>
          <cell r="AA33" t="str">
            <v>696</v>
          </cell>
          <cell r="AB33">
            <v>38671</v>
          </cell>
          <cell r="AC33">
            <v>18836</v>
          </cell>
          <cell r="AD33" t="str">
            <v>hrs</v>
          </cell>
          <cell r="AE33" t="str">
            <v>RH 200 EXCAVATOR FACE SHOVEL 105</v>
          </cell>
        </row>
        <row r="34">
          <cell r="X34">
            <v>900</v>
          </cell>
          <cell r="Y34" t="str">
            <v>+</v>
          </cell>
          <cell r="Z34" t="str">
            <v>2603</v>
          </cell>
          <cell r="AA34" t="str">
            <v>712</v>
          </cell>
          <cell r="AB34">
            <v>38671</v>
          </cell>
          <cell r="AC34">
            <v>7668</v>
          </cell>
          <cell r="AD34" t="str">
            <v>hrs</v>
          </cell>
          <cell r="AE34" t="str">
            <v>RH 200 EXCAVATOR FACE SHOVEL 106</v>
          </cell>
        </row>
        <row r="35">
          <cell r="X35">
            <v>1000</v>
          </cell>
          <cell r="Y35" t="str">
            <v>+</v>
          </cell>
          <cell r="Z35" t="str">
            <v>1531</v>
          </cell>
          <cell r="AA35" t="str">
            <v>1055</v>
          </cell>
          <cell r="AB35">
            <v>38670</v>
          </cell>
          <cell r="AC35">
            <v>51648</v>
          </cell>
          <cell r="AD35" t="str">
            <v>hrs</v>
          </cell>
          <cell r="AE35" t="str">
            <v>CATERPILLAR 785B DUMP TRUCK 1</v>
          </cell>
        </row>
        <row r="36">
          <cell r="X36">
            <v>1100</v>
          </cell>
          <cell r="Y36" t="str">
            <v>+</v>
          </cell>
          <cell r="Z36" t="str">
            <v>1571</v>
          </cell>
          <cell r="AA36" t="str">
            <v>1056</v>
          </cell>
          <cell r="AB36">
            <v>38670</v>
          </cell>
          <cell r="AC36">
            <v>52168</v>
          </cell>
          <cell r="AD36" t="str">
            <v>hrs</v>
          </cell>
          <cell r="AE36" t="str">
            <v>CATERPILLAR 785B DUMP TRUCK 2</v>
          </cell>
        </row>
        <row r="37">
          <cell r="X37">
            <v>1200</v>
          </cell>
          <cell r="Y37" t="str">
            <v>+</v>
          </cell>
          <cell r="Z37" t="str">
            <v>1611</v>
          </cell>
          <cell r="AA37" t="str">
            <v>1057</v>
          </cell>
          <cell r="AB37">
            <v>38670</v>
          </cell>
          <cell r="AC37">
            <v>53177</v>
          </cell>
          <cell r="AD37" t="str">
            <v>hrs</v>
          </cell>
          <cell r="AE37" t="str">
            <v>CATERPILLAR 785B DUMP TRUCK 3</v>
          </cell>
        </row>
        <row r="38">
          <cell r="X38">
            <v>1300</v>
          </cell>
          <cell r="Y38" t="str">
            <v>+</v>
          </cell>
          <cell r="Z38" t="str">
            <v>1651</v>
          </cell>
          <cell r="AA38" t="str">
            <v>1058</v>
          </cell>
          <cell r="AB38">
            <v>38670</v>
          </cell>
          <cell r="AC38">
            <v>50147</v>
          </cell>
          <cell r="AD38" t="str">
            <v>hrs</v>
          </cell>
          <cell r="AE38" t="str">
            <v>CATERPILLAR 785B DUMP TRUCK 4</v>
          </cell>
        </row>
        <row r="39">
          <cell r="X39">
            <v>1400</v>
          </cell>
          <cell r="Y39" t="str">
            <v>+</v>
          </cell>
          <cell r="Z39" t="str">
            <v>1691</v>
          </cell>
          <cell r="AA39" t="str">
            <v>1059</v>
          </cell>
          <cell r="AB39">
            <v>38670</v>
          </cell>
          <cell r="AC39">
            <v>57906</v>
          </cell>
          <cell r="AD39" t="str">
            <v>hrs</v>
          </cell>
          <cell r="AE39" t="str">
            <v>CATERPILLAR 785B DUMP TRUCK 6</v>
          </cell>
        </row>
        <row r="40">
          <cell r="X40">
            <v>1500</v>
          </cell>
          <cell r="Y40" t="str">
            <v>+</v>
          </cell>
          <cell r="Z40" t="str">
            <v>1731</v>
          </cell>
          <cell r="AA40" t="str">
            <v>1060</v>
          </cell>
          <cell r="AB40">
            <v>38670</v>
          </cell>
          <cell r="AC40">
            <v>54561</v>
          </cell>
          <cell r="AD40" t="str">
            <v>hrs</v>
          </cell>
          <cell r="AE40" t="str">
            <v>CATERPILLAR 785B DUMP TRUCK 7</v>
          </cell>
        </row>
        <row r="41">
          <cell r="X41">
            <v>1600</v>
          </cell>
          <cell r="Y41" t="str">
            <v>+</v>
          </cell>
          <cell r="Z41" t="str">
            <v>1771</v>
          </cell>
          <cell r="AA41" t="str">
            <v>1061</v>
          </cell>
          <cell r="AB41">
            <v>38670</v>
          </cell>
          <cell r="AC41">
            <v>49506</v>
          </cell>
          <cell r="AD41" t="str">
            <v>hrs</v>
          </cell>
          <cell r="AE41" t="str">
            <v>CATERPILLAR 785B DUMP TRUCK 8</v>
          </cell>
        </row>
        <row r="42">
          <cell r="X42">
            <v>1700</v>
          </cell>
          <cell r="Y42" t="str">
            <v>+</v>
          </cell>
          <cell r="Z42" t="str">
            <v>1811</v>
          </cell>
          <cell r="AA42" t="str">
            <v>1062</v>
          </cell>
          <cell r="AB42">
            <v>38670</v>
          </cell>
          <cell r="AC42">
            <v>53210</v>
          </cell>
          <cell r="AD42" t="str">
            <v>hrs</v>
          </cell>
          <cell r="AE42" t="str">
            <v>CATERPILLAR 785B DUMP TRUCK 9</v>
          </cell>
        </row>
        <row r="43">
          <cell r="X43">
            <v>1800</v>
          </cell>
          <cell r="Y43" t="str">
            <v>+</v>
          </cell>
          <cell r="Z43" t="str">
            <v>1851</v>
          </cell>
          <cell r="AA43" t="str">
            <v>1063</v>
          </cell>
          <cell r="AB43">
            <v>38670</v>
          </cell>
          <cell r="AC43">
            <v>54549</v>
          </cell>
          <cell r="AD43" t="str">
            <v>hrs</v>
          </cell>
          <cell r="AE43" t="str">
            <v>CATERPILLAR 785B DUMP TRUCK 10</v>
          </cell>
        </row>
        <row r="44">
          <cell r="X44">
            <v>1900</v>
          </cell>
          <cell r="Y44" t="str">
            <v>+</v>
          </cell>
          <cell r="Z44" t="str">
            <v>1891</v>
          </cell>
          <cell r="AA44" t="str">
            <v>1064</v>
          </cell>
          <cell r="AB44">
            <v>38670</v>
          </cell>
          <cell r="AC44">
            <v>45688</v>
          </cell>
          <cell r="AD44" t="str">
            <v>hrs</v>
          </cell>
          <cell r="AE44" t="str">
            <v>CATERPILLAR 785B DUMP TRUCK 11</v>
          </cell>
        </row>
        <row r="45">
          <cell r="X45">
            <v>2000</v>
          </cell>
          <cell r="Y45" t="str">
            <v>+</v>
          </cell>
          <cell r="Z45" t="str">
            <v>1931</v>
          </cell>
          <cell r="AA45" t="str">
            <v>1065</v>
          </cell>
          <cell r="AB45">
            <v>38670</v>
          </cell>
          <cell r="AC45">
            <v>42023</v>
          </cell>
          <cell r="AD45" t="str">
            <v>hrs</v>
          </cell>
          <cell r="AE45" t="str">
            <v>CATERPILLAR 785B DUMP TRUCK 12</v>
          </cell>
        </row>
        <row r="46">
          <cell r="X46">
            <v>2100</v>
          </cell>
          <cell r="Y46" t="str">
            <v>+</v>
          </cell>
          <cell r="Z46" t="str">
            <v>1971</v>
          </cell>
          <cell r="AA46" t="str">
            <v>1066</v>
          </cell>
          <cell r="AB46">
            <v>38670</v>
          </cell>
          <cell r="AC46">
            <v>46351</v>
          </cell>
          <cell r="AD46" t="str">
            <v>hrs</v>
          </cell>
          <cell r="AE46" t="str">
            <v>CATERPILLAR 785B DUMP TRUCK 13</v>
          </cell>
        </row>
        <row r="47">
          <cell r="X47">
            <v>2200</v>
          </cell>
          <cell r="Y47" t="str">
            <v>+</v>
          </cell>
          <cell r="Z47" t="str">
            <v>2011</v>
          </cell>
          <cell r="AA47" t="str">
            <v>1067</v>
          </cell>
          <cell r="AB47">
            <v>38670</v>
          </cell>
          <cell r="AC47">
            <v>45719</v>
          </cell>
          <cell r="AD47" t="str">
            <v>hrs</v>
          </cell>
          <cell r="AE47" t="str">
            <v>CATERPILLAR 785B DUMP TRUCK 14</v>
          </cell>
        </row>
        <row r="48">
          <cell r="X48">
            <v>2300</v>
          </cell>
          <cell r="Y48" t="str">
            <v>+</v>
          </cell>
          <cell r="Z48" t="str">
            <v>2051</v>
          </cell>
          <cell r="AA48" t="str">
            <v>1068</v>
          </cell>
          <cell r="AB48">
            <v>38670</v>
          </cell>
          <cell r="AC48">
            <v>42459</v>
          </cell>
          <cell r="AD48" t="str">
            <v>hrs</v>
          </cell>
          <cell r="AE48" t="str">
            <v>CATERPILLAR 785B DUMP TRUCK 15</v>
          </cell>
        </row>
        <row r="49">
          <cell r="X49">
            <v>2400</v>
          </cell>
          <cell r="Y49" t="str">
            <v>+</v>
          </cell>
          <cell r="Z49" t="str">
            <v>2091</v>
          </cell>
          <cell r="AA49" t="str">
            <v>1069</v>
          </cell>
          <cell r="AB49">
            <v>38670</v>
          </cell>
          <cell r="AC49">
            <v>45170</v>
          </cell>
          <cell r="AD49" t="str">
            <v>hrs</v>
          </cell>
          <cell r="AE49" t="str">
            <v>CATERPILLAR 785B DUMP TRUCK 16</v>
          </cell>
        </row>
        <row r="50">
          <cell r="X50">
            <v>2500</v>
          </cell>
          <cell r="Y50" t="str">
            <v>+</v>
          </cell>
          <cell r="Z50" t="str">
            <v>2132</v>
          </cell>
          <cell r="AA50" t="str">
            <v>1070</v>
          </cell>
          <cell r="AB50">
            <v>38670</v>
          </cell>
          <cell r="AC50">
            <v>41728</v>
          </cell>
          <cell r="AD50" t="str">
            <v>hrs</v>
          </cell>
          <cell r="AE50" t="str">
            <v>CATERPILLAR 785B DUMP TRUCK 17</v>
          </cell>
        </row>
        <row r="51">
          <cell r="X51">
            <v>2600</v>
          </cell>
          <cell r="Y51" t="str">
            <v>+</v>
          </cell>
          <cell r="Z51" t="str">
            <v>2253</v>
          </cell>
          <cell r="AA51" t="str">
            <v>1071</v>
          </cell>
          <cell r="AB51">
            <v>38670</v>
          </cell>
          <cell r="AC51">
            <v>43780</v>
          </cell>
          <cell r="AD51" t="str">
            <v>hrs</v>
          </cell>
          <cell r="AE51" t="str">
            <v>CATERPILLAR 785B DUMP TRUCK 18</v>
          </cell>
        </row>
        <row r="52">
          <cell r="X52">
            <v>2700</v>
          </cell>
          <cell r="Y52" t="str">
            <v>+</v>
          </cell>
          <cell r="Z52" t="str">
            <v>2172</v>
          </cell>
          <cell r="AA52" t="str">
            <v>1071</v>
          </cell>
          <cell r="AB52">
            <v>38670</v>
          </cell>
          <cell r="AC52">
            <v>43230</v>
          </cell>
          <cell r="AD52" t="str">
            <v>hrs</v>
          </cell>
          <cell r="AE52" t="str">
            <v>CATERPILLAR 785B DUMP TRUCK 18</v>
          </cell>
        </row>
        <row r="53">
          <cell r="X53">
            <v>2800</v>
          </cell>
          <cell r="Y53" t="str">
            <v>+</v>
          </cell>
          <cell r="Z53" t="str">
            <v>2293</v>
          </cell>
          <cell r="AA53" t="str">
            <v>1072</v>
          </cell>
          <cell r="AB53">
            <v>38670</v>
          </cell>
          <cell r="AC53">
            <v>44964</v>
          </cell>
          <cell r="AD53" t="str">
            <v>hrs</v>
          </cell>
          <cell r="AE53" t="str">
            <v>CATERPILLAR 785B DUMP TRUCK 19</v>
          </cell>
        </row>
        <row r="54">
          <cell r="X54">
            <v>2900</v>
          </cell>
          <cell r="Y54" t="str">
            <v>+</v>
          </cell>
          <cell r="Z54" t="str">
            <v>2212</v>
          </cell>
          <cell r="AA54" t="str">
            <v>1072</v>
          </cell>
          <cell r="AB54">
            <v>38670</v>
          </cell>
          <cell r="AC54">
            <v>44964</v>
          </cell>
          <cell r="AD54" t="str">
            <v>hrs</v>
          </cell>
          <cell r="AE54" t="str">
            <v>CATERPILLAR 785B DUMP TRUCK 19</v>
          </cell>
        </row>
        <row r="55">
          <cell r="X55">
            <v>3000</v>
          </cell>
          <cell r="Y55" t="str">
            <v>+</v>
          </cell>
          <cell r="Z55" t="str">
            <v>2334</v>
          </cell>
          <cell r="AA55" t="str">
            <v>1074</v>
          </cell>
          <cell r="AB55">
            <v>38670</v>
          </cell>
          <cell r="AC55">
            <v>47227</v>
          </cell>
          <cell r="AD55" t="str">
            <v>hrs</v>
          </cell>
          <cell r="AE55" t="str">
            <v>CATERPILLAR 785B DUMP TRUCK 20</v>
          </cell>
        </row>
        <row r="56">
          <cell r="X56">
            <v>3100</v>
          </cell>
          <cell r="Y56" t="str">
            <v>+</v>
          </cell>
          <cell r="Z56" t="str">
            <v>2374</v>
          </cell>
          <cell r="AA56" t="str">
            <v>1075</v>
          </cell>
          <cell r="AB56">
            <v>38670</v>
          </cell>
          <cell r="AC56">
            <v>42700</v>
          </cell>
          <cell r="AD56" t="str">
            <v>hrs</v>
          </cell>
          <cell r="AE56" t="str">
            <v>CATERPILLAR 785B DUMP TRUCK 21</v>
          </cell>
        </row>
        <row r="57">
          <cell r="X57">
            <v>3200</v>
          </cell>
          <cell r="Y57" t="str">
            <v>+</v>
          </cell>
          <cell r="Z57" t="str">
            <v>2414</v>
          </cell>
          <cell r="AA57" t="str">
            <v>1076</v>
          </cell>
          <cell r="AB57">
            <v>38670</v>
          </cell>
          <cell r="AC57">
            <v>39712</v>
          </cell>
          <cell r="AD57" t="str">
            <v>hrs</v>
          </cell>
          <cell r="AE57" t="str">
            <v>CATERPILLAR 785B DUMP TRUCK 22</v>
          </cell>
        </row>
        <row r="58">
          <cell r="X58">
            <v>3300</v>
          </cell>
          <cell r="Y58" t="str">
            <v>+</v>
          </cell>
          <cell r="Z58" t="str">
            <v>2454</v>
          </cell>
          <cell r="AA58" t="str">
            <v>1077</v>
          </cell>
          <cell r="AB58">
            <v>38670</v>
          </cell>
          <cell r="AC58">
            <v>40216</v>
          </cell>
          <cell r="AD58" t="str">
            <v>hrs</v>
          </cell>
          <cell r="AE58" t="str">
            <v>CATERPILLAR 785B DUMP TRUCK 23</v>
          </cell>
        </row>
        <row r="59">
          <cell r="X59">
            <v>3400</v>
          </cell>
          <cell r="Y59" t="str">
            <v>+</v>
          </cell>
          <cell r="Z59" t="str">
            <v>2494</v>
          </cell>
          <cell r="AA59" t="str">
            <v>1078</v>
          </cell>
          <cell r="AB59">
            <v>38670</v>
          </cell>
          <cell r="AC59">
            <v>39942</v>
          </cell>
          <cell r="AD59" t="str">
            <v>hrs</v>
          </cell>
          <cell r="AE59" t="str">
            <v>CATERPILLAR 785B DUMP TRUCK 24</v>
          </cell>
        </row>
        <row r="60">
          <cell r="X60">
            <v>3500</v>
          </cell>
          <cell r="Y60" t="str">
            <v>+</v>
          </cell>
          <cell r="Z60" t="str">
            <v>2534</v>
          </cell>
          <cell r="AA60" t="str">
            <v>1079</v>
          </cell>
          <cell r="AB60">
            <v>38670</v>
          </cell>
          <cell r="AC60">
            <v>39162</v>
          </cell>
          <cell r="AD60" t="str">
            <v>hrs</v>
          </cell>
          <cell r="AE60" t="str">
            <v>CATERPILLAR 785B DUMP TRUCK 25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Settings"/>
      <sheetName val="A__User Guide"/>
      <sheetName val="A_Inputs"/>
      <sheetName val="B_Lookups"/>
      <sheetName val="Forecast Report --&gt;"/>
      <sheetName val="XX___Plat Contents"/>
      <sheetName val="FQM__Agenda"/>
      <sheetName val="F___Plat Highlights"/>
      <sheetName val="F___Plat Variance"/>
      <sheetName val="F___Plat Op KPIs"/>
      <sheetName val="F___Plat Op KPIs (2)"/>
      <sheetName val="F___Plat Op KPIs (3)"/>
      <sheetName val="F___Plat Op KPIs (4)"/>
      <sheetName val="F___Plat Op Prof"/>
      <sheetName val="F___Plat Prices"/>
      <sheetName val="F___Plat Volume"/>
      <sheetName val="F___Plat Vol Graph 1"/>
      <sheetName val="F___Plat Vol Graph 2"/>
      <sheetName val="F___Plat Op Costs"/>
      <sheetName val="F___Plat Cont Improv"/>
      <sheetName val="F___Plat Tax"/>
      <sheetName val="F___Plat Capex"/>
      <sheetName val="F___Plat Projects"/>
      <sheetName val="F___Plat WC"/>
      <sheetName val="F___Plat CostCapital"/>
      <sheetName val="F___Plat RisksOpps"/>
      <sheetName val="F___Plat Outlook"/>
      <sheetName val="F___Plat Outer Years"/>
      <sheetName val="F___Plat Outer Years (2)"/>
      <sheetName val="Quarterly-Monthly Report --&gt;"/>
      <sheetName val="X___Plat Contents"/>
      <sheetName val="M___Plat Contents"/>
      <sheetName val="QM__Plat Highlights"/>
      <sheetName val="M___Plat Variance"/>
      <sheetName val="Q___Plat Variance"/>
      <sheetName val="QM__Plat Op KPIs"/>
      <sheetName val="QM__Plat Op KPIs (2)"/>
      <sheetName val="QM__Plat Op KPIs (3)"/>
      <sheetName val="QM__Plat Op KPIs (4)"/>
      <sheetName val="M___Plat Op Prof"/>
      <sheetName val="Q___Plat Op Prof"/>
      <sheetName val="QM__Plat Prices"/>
      <sheetName val="QM__Plat Volume"/>
      <sheetName val="QM__Plat Vol Graph 1"/>
      <sheetName val="QM__Plat Vol Graph 2"/>
      <sheetName val="QM__Plat Op Costs"/>
      <sheetName val="Q___Plat Cont Improv"/>
      <sheetName val="QM__Plat Tax"/>
      <sheetName val="QM__Plat Capex"/>
      <sheetName val="M___Plat WC"/>
      <sheetName val="Q___Plat WC"/>
      <sheetName val="Q___Plat CostCapital"/>
      <sheetName val="CALC SHEETS -&gt;"/>
      <sheetName val="C_Calcs (Forecast)"/>
      <sheetName val="C_ Calcs (Monthly)"/>
      <sheetName val="C_Charts Calcs"/>
      <sheetName val="C___Plat Sample Divider Page"/>
      <sheetName val="C__Plat Sample Comment Page"/>
    </sheetNames>
    <sheetDataSet>
      <sheetData sheetId="0" refreshError="1"/>
      <sheetData sheetId="1" refreshError="1"/>
      <sheetData sheetId="2" refreshError="1"/>
      <sheetData sheetId="3" refreshError="1">
        <row r="6">
          <cell r="C6">
            <v>2001</v>
          </cell>
        </row>
        <row r="52">
          <cell r="K52" t="str">
            <v xml:space="preserve">Outlook </v>
          </cell>
        </row>
        <row r="53">
          <cell r="K53" t="str">
            <v>Outlook 2+10</v>
          </cell>
          <cell r="L53" t="str">
            <v>Outlook2plus10</v>
          </cell>
        </row>
        <row r="54">
          <cell r="K54" t="str">
            <v>Outlook 5+7</v>
          </cell>
          <cell r="L54" t="str">
            <v>Outlook5plus7</v>
          </cell>
        </row>
        <row r="55">
          <cell r="K55" t="str">
            <v>Outlook 8+4</v>
          </cell>
          <cell r="L55" t="str">
            <v>Outlook8plus4</v>
          </cell>
        </row>
        <row r="56">
          <cell r="K56" t="str">
            <v>Outlook 10+2</v>
          </cell>
          <cell r="L56" t="str">
            <v>Outlook10plus2</v>
          </cell>
        </row>
        <row r="74">
          <cell r="E74" t="str">
            <v>Outlook2plus10</v>
          </cell>
        </row>
        <row r="85">
          <cell r="C85">
            <v>1</v>
          </cell>
        </row>
        <row r="86">
          <cell r="C86" t="str">
            <v>2_</v>
          </cell>
        </row>
        <row r="87">
          <cell r="C87" t="str">
            <v>3__</v>
          </cell>
        </row>
        <row r="88">
          <cell r="C88" t="str">
            <v>4___</v>
          </cell>
        </row>
        <row r="89">
          <cell r="C89" t="str">
            <v>5____</v>
          </cell>
        </row>
        <row r="90">
          <cell r="C90" t="str">
            <v>6_____</v>
          </cell>
        </row>
        <row r="91">
          <cell r="C91" t="str">
            <v>7______</v>
          </cell>
        </row>
        <row r="92">
          <cell r="C92" t="str">
            <v>8_______</v>
          </cell>
        </row>
        <row r="93">
          <cell r="C93" t="str">
            <v>9________</v>
          </cell>
        </row>
        <row r="94">
          <cell r="C94" t="str">
            <v>10________</v>
          </cell>
        </row>
        <row r="95">
          <cell r="C95" t="str">
            <v>11_________</v>
          </cell>
        </row>
        <row r="96">
          <cell r="C96" t="str">
            <v>12__________</v>
          </cell>
        </row>
        <row r="97">
          <cell r="C97" t="str">
            <v>13___________</v>
          </cell>
        </row>
        <row r="98">
          <cell r="C98" t="str">
            <v>14____________</v>
          </cell>
        </row>
        <row r="99">
          <cell r="C99" t="str">
            <v>15_____________</v>
          </cell>
        </row>
        <row r="100">
          <cell r="C100" t="str">
            <v>16______________</v>
          </cell>
        </row>
        <row r="101">
          <cell r="C101" t="str">
            <v>17_______________</v>
          </cell>
        </row>
        <row r="102">
          <cell r="C102" t="str">
            <v>18________________</v>
          </cell>
        </row>
        <row r="103">
          <cell r="C103" t="str">
            <v>19_________________</v>
          </cell>
        </row>
        <row r="104">
          <cell r="C104" t="str">
            <v>20__________________</v>
          </cell>
        </row>
        <row r="105">
          <cell r="C105" t="str">
            <v>21___________________</v>
          </cell>
        </row>
        <row r="106">
          <cell r="C106" t="str">
            <v>22____________________</v>
          </cell>
        </row>
        <row r="107">
          <cell r="C107" t="str">
            <v>23_____________________</v>
          </cell>
        </row>
        <row r="108">
          <cell r="C108" t="str">
            <v>24______________________</v>
          </cell>
        </row>
        <row r="109">
          <cell r="C109" t="str">
            <v>25_______________________</v>
          </cell>
        </row>
        <row r="110">
          <cell r="C110" t="str">
            <v>26________________________</v>
          </cell>
        </row>
        <row r="111">
          <cell r="C111" t="str">
            <v>27_________________________</v>
          </cell>
        </row>
        <row r="112">
          <cell r="C112" t="str">
            <v>28__________________________</v>
          </cell>
        </row>
        <row r="113">
          <cell r="C113" t="str">
            <v>29___________________________</v>
          </cell>
        </row>
        <row r="114">
          <cell r="C114" t="str">
            <v>30____________________________</v>
          </cell>
        </row>
        <row r="115">
          <cell r="C115" t="str">
            <v>31_____________________________</v>
          </cell>
        </row>
        <row r="116">
          <cell r="C116" t="str">
            <v>32______________________________</v>
          </cell>
        </row>
        <row r="117">
          <cell r="C117" t="str">
            <v>33_______________________________</v>
          </cell>
        </row>
        <row r="118">
          <cell r="C118" t="str">
            <v>34________________________________</v>
          </cell>
        </row>
        <row r="119">
          <cell r="C119" t="str">
            <v>35_________________________________</v>
          </cell>
        </row>
        <row r="120">
          <cell r="C120" t="str">
            <v>36__________________________________</v>
          </cell>
        </row>
        <row r="121">
          <cell r="C121" t="str">
            <v>37___________________________________</v>
          </cell>
        </row>
        <row r="122">
          <cell r="C122" t="str">
            <v>38____________________________________</v>
          </cell>
        </row>
        <row r="123">
          <cell r="C123" t="str">
            <v>39_____________________________________</v>
          </cell>
        </row>
        <row r="124">
          <cell r="C124" t="str">
            <v>40______________________________________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inc"/>
      <sheetName val="Treas"/>
      <sheetName val="Exps"/>
      <sheetName val="Eqinv"/>
      <sheetName val="Tax"/>
      <sheetName val="Minint"/>
      <sheetName val="Netearnanal"/>
      <sheetName val="CFNetass"/>
      <sheetName val="CFLTdebt"/>
      <sheetName val="CFSTdebt"/>
      <sheetName val="CFWorkcap"/>
      <sheetName val="Macro"/>
      <sheetName val="A"/>
      <sheetName val="B"/>
      <sheetName val="C"/>
      <sheetName val="Reminders"/>
      <sheetName val="Dec"/>
      <sheetName val="Working Days"/>
      <sheetName val="Regional Check Sheet"/>
      <sheetName val="Appendicies"/>
      <sheetName val="INPUT"/>
      <sheetName val="INPUT_var"/>
      <sheetName val="InpEskom"/>
      <sheetName val="ZARreview"/>
      <sheetName val="ZARsummary"/>
      <sheetName val="ZARvariance"/>
      <sheetName val="cost reconZAR"/>
      <sheetName val="GraphsZAR"/>
      <sheetName val="graphdataZAR"/>
      <sheetName val="zarsavings"/>
      <sheetName val="continuous"/>
      <sheetName val="value added"/>
      <sheetName val="otherR"/>
      <sheetName val="definitions"/>
      <sheetName val="CHECK"/>
      <sheetName val="Working capital"/>
      <sheetName val="Presentation"/>
      <sheetName val="Financial Highlights"/>
      <sheetName val="CDPI-2011_SP"/>
      <sheetName val="Central Finance - NEW"/>
      <sheetName val="Assumptions"/>
      <sheetName val="Op ANOVA Outlook vs Bud &amp; Prior"/>
      <sheetName val="Divisional Model"/>
      <sheetName val="N-detail"/>
      <sheetName val="FACSUM"/>
      <sheetName val="p_unit"/>
      <sheetName val="Soldado 06"/>
      <sheetName val="Opex YTD "/>
      <sheetName val="arsenico-rango_LOM 1 20051"/>
      <sheetName val="#REF"/>
      <sheetName val="L&amp;C References"/>
      <sheetName val="NETEARN"/>
      <sheetName val="Sheet2"/>
      <sheetName val="Sheet1"/>
      <sheetName val="Data"/>
      <sheetName val="MENU"/>
      <sheetName val="Data Inputs"/>
      <sheetName val="Dashboard Data"/>
      <sheetName val="PMA Assays"/>
      <sheetName val="Production Profile"/>
      <sheetName val="Assays"/>
      <sheetName val="Production Report (4E)"/>
      <sheetName val="JV Report - Daily"/>
      <sheetName val="Production Report"/>
      <sheetName val="WData"/>
      <sheetName val="Chemical Analysis"/>
      <sheetName val="Calcs"/>
      <sheetName val="Forecast"/>
      <sheetName val="JV - Weekly"/>
      <sheetName val="DailyReport"/>
      <sheetName val="JV Report Rebecca"/>
      <sheetName val="Conc Dispatched PLK"/>
      <sheetName val="PMA Inputs"/>
      <sheetName val="BP vs LE"/>
      <sheetName val="Silo measurements"/>
      <sheetName val="Planned Maintenance Schedule"/>
      <sheetName val="10 Principles Data"/>
      <sheetName val="10 Principles Manual"/>
      <sheetName val="Range"/>
      <sheetName val="Conc Inputs AP "/>
      <sheetName val="Master AP "/>
      <sheetName val="LE"/>
      <sheetName val="TOTAL AP BP2012-2014"/>
      <sheetName val="LEBOWA AP  BP2008-2010"/>
      <sheetName val="BORWA AP BP2008-2010"/>
      <sheetName val="Conc Inputs JV BP2008-2010"/>
      <sheetName val="Master JV BP2008-2010"/>
      <sheetName val="TOTAL JV BP2008-2010"/>
      <sheetName val="LEBOWA JV BP2008-2010"/>
      <sheetName val="BORWA JV BP2008-2010"/>
      <sheetName val="Setup Centro de Custos"/>
      <sheetName val="Lists"/>
      <sheetName val="CActividad"/>
      <sheetName val="#¡REF"/>
      <sheetName val="STOPE INPUT"/>
      <sheetName val="Las Tortolas"/>
      <sheetName val="Consolidated helper"/>
      <sheetName val="Mototolo Input (local)"/>
      <sheetName val="Work Place Name"/>
      <sheetName val="Nva Base"/>
      <sheetName val="Supervisors"/>
      <sheetName val="Date sheet"/>
      <sheetName val="Working_Days"/>
      <sheetName val="Regional_Check_Sheet"/>
      <sheetName val="cost_reconZAR"/>
      <sheetName val="value_added"/>
      <sheetName val="Working_capital"/>
      <sheetName val="Financial_Highlights"/>
      <sheetName val="Central_Finance_-_NEW"/>
      <sheetName val="Op_ANOVA_Outlook_vs_Bud_&amp;_Prior"/>
      <sheetName val="Divisional_Model"/>
      <sheetName val="Opex_YTD_"/>
      <sheetName val="Soldado_06"/>
      <sheetName val="arsenico-rango_LOM_1_20051"/>
      <sheetName val="L&amp;C_References"/>
      <sheetName val="Setup_Centro_de_Custos"/>
      <sheetName val="Data_Inputs"/>
      <sheetName val="Dashboard_Data"/>
      <sheetName val="PMA_Assays"/>
      <sheetName val="Production_Profile"/>
      <sheetName val="Production_Report_(4E)"/>
      <sheetName val="JV_Report_-_Daily"/>
      <sheetName val="Production_Report"/>
      <sheetName val="Chemical_Analysis"/>
      <sheetName val="JV_-_Weekly"/>
      <sheetName val="JV_Report_Rebecca"/>
      <sheetName val="Conc_Dispatched_PLK"/>
      <sheetName val="PMA_Inputs"/>
      <sheetName val="BP_vs_LE"/>
      <sheetName val="Silo_measurements"/>
      <sheetName val="Planned_Maintenance_Schedule"/>
      <sheetName val="10_Principles_Data"/>
      <sheetName val="10_Principles_Manual"/>
      <sheetName val="Conc_Inputs_AP_"/>
      <sheetName val="Master_AP_"/>
      <sheetName val="TOTAL_AP_BP2012-2014"/>
      <sheetName val="LEBOWA_AP__BP2008-2010"/>
      <sheetName val="BORWA_AP_BP2008-2010"/>
      <sheetName val="Conc_Inputs_JV_BP2008-2010"/>
      <sheetName val="Master_JV_BP2008-2010"/>
      <sheetName val="TOTAL_JV_BP2008-2010"/>
      <sheetName val="LEBOWA_JV_BP2008-2010"/>
      <sheetName val="BORWA_JV_BP2008-2010"/>
      <sheetName val="STOPE_INPUT"/>
      <sheetName val="EKRL-4282-P7-MT Civil"/>
      <sheetName val="EKRL-4282-P7-Boxcut Tenders"/>
      <sheetName val="EKRL-4282-P7MT Mining"/>
      <sheetName val="EKRL-4282-P7-DV Conveyors"/>
      <sheetName val="EKRL-4282-10 - Silo_WBHO"/>
      <sheetName val="Average Rate Option Summary"/>
      <sheetName val="Las_Tortolas"/>
      <sheetName val="Consolidated_helper"/>
      <sheetName val="Mototolo_Input_(local)"/>
      <sheetName val="Work_Place_Name"/>
      <sheetName val="Nva_Base"/>
      <sheetName val="List"/>
      <sheetName val="LEAD"/>
      <sheetName val="Lookup"/>
      <sheetName val="Daily Data"/>
      <sheetName val="Lookups"/>
      <sheetName val="Equipment"/>
      <sheetName val="Categorias"/>
      <sheetName val="Parameters"/>
      <sheetName val="summary"/>
      <sheetName val="OtherKPI"/>
      <sheetName val="Trim"/>
      <sheetName val="Waste"/>
      <sheetName val="Ore"/>
      <sheetName val="Charts"/>
      <sheetName val="Datos"/>
      <sheetName val="Sheet4"/>
      <sheetName val="REC. SALV."/>
      <sheetName val="WORK INDEX"/>
      <sheetName val="MFT TOC"/>
      <sheetName val="Listas"/>
      <sheetName val="Res_NNR_Input"/>
      <sheetName val="ProdY"/>
      <sheetName val="PRODYVOP"/>
      <sheetName val="PRODYVUG"/>
      <sheetName val="Fórmulas"/>
      <sheetName val="Hoja1"/>
      <sheetName val="Cash Flow"/>
      <sheetName val="Year &amp; Month"/>
      <sheetName val="POV"/>
      <sheetName val="AABA"/>
      <sheetName val="tabela AABA"/>
      <sheetName val="AANI"/>
      <sheetName val="tabela AANI"/>
      <sheetName val="CR"/>
      <sheetName val="TAB_PROJETOS(QRY)"/>
      <sheetName val="Sheet3"/>
      <sheetName val="Variables"/>
      <sheetName val="Drop down source sheet"/>
      <sheetName val="Item"/>
      <sheetName val="Working_Days1"/>
      <sheetName val="Regional_Check_Sheet1"/>
      <sheetName val="cost_reconZAR1"/>
      <sheetName val="value_added1"/>
      <sheetName val="Working_capital1"/>
      <sheetName val="Financial_Highlights1"/>
      <sheetName val="Central_Finance_-_NEW1"/>
      <sheetName val="Op_ANOVA_Outlook_vs_Bud_&amp;_Prio1"/>
      <sheetName val="Divisional_Model1"/>
      <sheetName val="Soldado_061"/>
      <sheetName val="Opex_YTD_1"/>
      <sheetName val="arsenico-rango_LOM_1_200511"/>
      <sheetName val="L&amp;C_References1"/>
      <sheetName val="Setup_Centro_de_Custos1"/>
      <sheetName val="Data_Inputs1"/>
      <sheetName val="Dashboard_Data1"/>
      <sheetName val="PMA_Assays1"/>
      <sheetName val="Production_Profile1"/>
      <sheetName val="Production_Report_(4E)1"/>
      <sheetName val="JV_Report_-_Daily1"/>
      <sheetName val="Production_Report1"/>
      <sheetName val="Chemical_Analysis1"/>
      <sheetName val="JV_-_Weekly1"/>
      <sheetName val="JV_Report_Rebecca1"/>
      <sheetName val="Conc_Dispatched_PLK1"/>
      <sheetName val="PMA_Inputs1"/>
      <sheetName val="BP_vs_LE1"/>
      <sheetName val="Silo_measurements1"/>
      <sheetName val="Planned_Maintenance_Schedule1"/>
      <sheetName val="10_Principles_Data1"/>
      <sheetName val="10_Principles_Manual1"/>
      <sheetName val="Conc_Inputs_AP_1"/>
      <sheetName val="Master_AP_1"/>
      <sheetName val="TOTAL_AP_BP2012-20141"/>
      <sheetName val="LEBOWA_AP__BP2008-20101"/>
      <sheetName val="BORWA_AP_BP2008-20101"/>
      <sheetName val="Conc_Inputs_JV_BP2008-20101"/>
      <sheetName val="Master_JV_BP2008-20101"/>
      <sheetName val="TOTAL_JV_BP2008-20101"/>
      <sheetName val="LEBOWA_JV_BP2008-20101"/>
      <sheetName val="BORWA_JV_BP2008-20101"/>
      <sheetName val="STOPE_INPUT1"/>
      <sheetName val="Las_Tortolas1"/>
      <sheetName val="Nva_Base1"/>
      <sheetName val="Consolidated_helper1"/>
      <sheetName val="Mototolo_Input_(local)1"/>
      <sheetName val="Work_Place_Name1"/>
      <sheetName val="Date_sheet"/>
      <sheetName val="EKRL-4282-P7-MT_Civil"/>
      <sheetName val="EKRL-4282-P7-Boxcut_Tenders"/>
      <sheetName val="EKRL-4282-P7MT_Mining"/>
      <sheetName val="EKRL-4282-P7-DV_Conveyors"/>
      <sheetName val="EKRL-4282-10_-_Silo_WBHO"/>
      <sheetName val="Average_Rate_Option_Summary"/>
      <sheetName val="Estrategia Precomm"/>
      <sheetName val="Dinam Caminata GTA"/>
      <sheetName val="Dinam Base Elec&amp;Inst"/>
      <sheetName val="Caminata GTA"/>
      <sheetName val="Caminata BTA"/>
      <sheetName val="Matriz SIstema Pqte Trabajo E&amp;I"/>
      <sheetName val="Matriz Sistema Test Pack Pip"/>
      <sheetName val="MATRIZ REGISTROS"/>
      <sheetName val="RESUMEN ELEC &amp; iNST"/>
      <sheetName val="BASE SISTEMAS"/>
      <sheetName val="CONTROL FISICO"/>
      <sheetName val="Sheet6"/>
      <sheetName val="Origin"/>
      <sheetName val="Paddy's logic"/>
      <sheetName val="Aspect dump pivot"/>
      <sheetName val="Aspect Dump"/>
      <sheetName val="SAP 10000000"/>
      <sheetName val="Aspect Summary"/>
      <sheetName val="SAP summary"/>
      <sheetName val="02a Revenue by destination"/>
      <sheetName val="02b Revenue by origin"/>
      <sheetName val="Destination HFM Mapping"/>
      <sheetName val="Instructions"/>
      <sheetName val="Nov Final"/>
      <sheetName val="Trade subtype=3rd Party"/>
      <sheetName val="SAP Pivot"/>
      <sheetName val="X898 10000000 SAP dump"/>
      <sheetName val="Selecciones"/>
      <sheetName val="Base de conta"/>
      <sheetName val="Validações"/>
      <sheetName val="Forecast HoP"/>
      <sheetName val="Dados"/>
      <sheetName val="Daily_Data"/>
      <sheetName val="REC__SALV_"/>
      <sheetName val="WORK_INDEX"/>
      <sheetName val="MFT_TOC"/>
      <sheetName val="ESTOQUE-FINAL AABA 2018"/>
      <sheetName val="ESTOQUE-FINAL AANI 2018"/>
      <sheetName val="Resumo 1"/>
      <sheetName val="Planilha1"/>
      <sheetName val="Resumo"/>
      <sheetName val="Base"/>
      <sheetName val="ST"/>
      <sheetName val="IC"/>
      <sheetName val="ESTOQUE-FINAL AABA 2019"/>
      <sheetName val="ESTOQUE-FINAL AANI 2019"/>
      <sheetName val="CL02 CONSOLIDADO"/>
      <sheetName val="SOLD"/>
      <sheetName val="CHAG"/>
      <sheetName val="BRON"/>
      <sheetName val="WIP"/>
      <sheetName val="Cuadro Activo Fijo"/>
      <sheetName val="Molino Bolas 1"/>
      <sheetName val="Valida Depr Costo"/>
      <sheetName val="BAL AASUR"/>
      <sheetName val="BAL CHAG"/>
      <sheetName val="BAL BRON"/>
      <sheetName val="BAL SOLD"/>
      <sheetName val="Matriz"/>
      <sheetName val="EUR"/>
      <sheetName val="Key-ind"/>
      <sheetName val="Op prof input"/>
      <sheetName val=""/>
      <sheetName val="bal12"/>
      <sheetName val="ACUMULADO"/>
      <sheetName val="sales vol."/>
      <sheetName val="Total"/>
      <sheetName val="INDEX"/>
      <sheetName val="Index "/>
      <sheetName val="MASTER"/>
      <sheetName val="CURRENT LE SHEET"/>
      <sheetName val="INFO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NET EARNINGS ANALYSIS</v>
          </cell>
        </row>
        <row r="2">
          <cell r="A2" t="str">
            <v>SUMMARY OF VARIANCES</v>
          </cell>
        </row>
        <row r="4">
          <cell r="A4" t="str">
            <v>12 months ended December 31</v>
          </cell>
        </row>
        <row r="6">
          <cell r="A6" t="str">
            <v>1996 NET EARNINGS BEFORE EXCEPTIONALS</v>
          </cell>
        </row>
        <row r="7">
          <cell r="B7" t="str">
            <v>Operating earnings variance</v>
          </cell>
        </row>
        <row r="8">
          <cell r="B8" t="str">
            <v>Interest &amp; other financial income</v>
          </cell>
        </row>
        <row r="9">
          <cell r="B9" t="str">
            <v xml:space="preserve">   Central Treasury</v>
          </cell>
          <cell r="C9">
            <v>0</v>
          </cell>
        </row>
        <row r="10">
          <cell r="B10" t="str">
            <v xml:space="preserve">   Firecrest</v>
          </cell>
          <cell r="C10">
            <v>0</v>
          </cell>
        </row>
        <row r="11">
          <cell r="B11" t="str">
            <v xml:space="preserve">   Mondi Minorco Paper</v>
          </cell>
          <cell r="C11">
            <v>0</v>
          </cell>
        </row>
        <row r="12">
          <cell r="B12" t="str">
            <v xml:space="preserve">   Other</v>
          </cell>
          <cell r="C12">
            <v>0</v>
          </cell>
        </row>
        <row r="13">
          <cell r="D13">
            <v>0</v>
          </cell>
        </row>
        <row r="14">
          <cell r="B14" t="str">
            <v>Exchange gain/(loss)</v>
          </cell>
          <cell r="D14">
            <v>0</v>
          </cell>
        </row>
        <row r="15">
          <cell r="B15" t="str">
            <v>Dividend income from TransAtlantic</v>
          </cell>
          <cell r="D15">
            <v>0</v>
          </cell>
        </row>
        <row r="17">
          <cell r="B17" t="str">
            <v>Other income</v>
          </cell>
        </row>
        <row r="18">
          <cell r="B18" t="str">
            <v xml:space="preserve">   Sale of Marte/Lobo exploration properties</v>
          </cell>
          <cell r="C18">
            <v>0</v>
          </cell>
        </row>
        <row r="19">
          <cell r="B19" t="str">
            <v xml:space="preserve">   Sale of Aldebaran/bonds</v>
          </cell>
          <cell r="C19">
            <v>0</v>
          </cell>
        </row>
        <row r="20">
          <cell r="B20" t="str">
            <v xml:space="preserve">   Sale of Rio Nevada/Esperanza</v>
          </cell>
          <cell r="C20">
            <v>0</v>
          </cell>
        </row>
        <row r="21">
          <cell r="D21">
            <v>0</v>
          </cell>
        </row>
        <row r="22">
          <cell r="B22" t="str">
            <v>Interest expensed</v>
          </cell>
        </row>
        <row r="23">
          <cell r="B23" t="str">
            <v xml:space="preserve">   Minorco UK</v>
          </cell>
          <cell r="C23">
            <v>0</v>
          </cell>
        </row>
        <row r="24">
          <cell r="B24" t="str">
            <v xml:space="preserve">   Mondi Minorco Paper</v>
          </cell>
          <cell r="C24">
            <v>0</v>
          </cell>
        </row>
        <row r="25">
          <cell r="B25" t="str">
            <v xml:space="preserve">   HBMS</v>
          </cell>
          <cell r="C25">
            <v>0</v>
          </cell>
        </row>
        <row r="26">
          <cell r="B26" t="str">
            <v xml:space="preserve">   Minorco Luxembourg</v>
          </cell>
          <cell r="C26">
            <v>0</v>
          </cell>
        </row>
        <row r="27">
          <cell r="B27" t="str">
            <v xml:space="preserve">   Minorco (USA) Funding</v>
          </cell>
          <cell r="C27">
            <v>0</v>
          </cell>
        </row>
        <row r="28">
          <cell r="D28">
            <v>0</v>
          </cell>
        </row>
        <row r="29">
          <cell r="B29" t="str">
            <v>Exploration</v>
          </cell>
          <cell r="D29">
            <v>0</v>
          </cell>
        </row>
        <row r="30">
          <cell r="B30" t="str">
            <v>Equity investments</v>
          </cell>
        </row>
        <row r="31">
          <cell r="B31" t="str">
            <v xml:space="preserve">   Engelhard (1)</v>
          </cell>
          <cell r="C31">
            <v>0</v>
          </cell>
        </row>
        <row r="32">
          <cell r="B32" t="str">
            <v xml:space="preserve">   Aracruz</v>
          </cell>
          <cell r="C32">
            <v>0</v>
          </cell>
        </row>
        <row r="33">
          <cell r="B33" t="str">
            <v xml:space="preserve">   Minorco South America</v>
          </cell>
          <cell r="C33">
            <v>0</v>
          </cell>
        </row>
        <row r="34">
          <cell r="B34" t="str">
            <v xml:space="preserve">   Johnson Matthey (2)</v>
          </cell>
          <cell r="C34">
            <v>0</v>
          </cell>
        </row>
        <row r="35">
          <cell r="B35" t="str">
            <v xml:space="preserve">   Other</v>
          </cell>
          <cell r="C35">
            <v>0</v>
          </cell>
        </row>
        <row r="36">
          <cell r="D36">
            <v>0</v>
          </cell>
        </row>
        <row r="37">
          <cell r="B37" t="str">
            <v>Earnings before exceptional items, tax &amp; minority interest per a/cs</v>
          </cell>
          <cell r="D37">
            <v>0</v>
          </cell>
        </row>
        <row r="38">
          <cell r="B38" t="str">
            <v>Taxation</v>
          </cell>
          <cell r="D38">
            <v>0</v>
          </cell>
        </row>
        <row r="39">
          <cell r="B39" t="str">
            <v>Minority Interest</v>
          </cell>
          <cell r="D39">
            <v>0</v>
          </cell>
        </row>
        <row r="40">
          <cell r="B40" t="str">
            <v>Central cost/Other</v>
          </cell>
          <cell r="D40">
            <v>0</v>
          </cell>
        </row>
        <row r="41">
          <cell r="A41" t="str">
            <v>1997 NET EARNINGS  BEFORE EXCEPTIONALS</v>
          </cell>
        </row>
        <row r="56">
          <cell r="A56" t="str">
            <v>Note:  Financial income in 1996 included sale of exploration properties (US$ 40m).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1">
          <cell r="B1" t="str">
            <v>Mototolo Concentrator</v>
          </cell>
        </row>
      </sheetData>
      <sheetData sheetId="96" refreshError="1"/>
      <sheetData sheetId="97">
        <row r="1">
          <cell r="B1" t="str">
            <v>Mototolo Concentrator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1">
          <cell r="B1" t="str">
            <v>Mototolo Concentrator</v>
          </cell>
        </row>
      </sheetData>
      <sheetData sheetId="151">
        <row r="1">
          <cell r="B1" t="str">
            <v>Mototolo Concentrator</v>
          </cell>
        </row>
      </sheetData>
      <sheetData sheetId="152">
        <row r="1">
          <cell r="B1" t="str">
            <v>Mototolo Concentrator</v>
          </cell>
        </row>
      </sheetData>
      <sheetData sheetId="153">
        <row r="1">
          <cell r="B1" t="str">
            <v>Mototolo Concentrator</v>
          </cell>
        </row>
      </sheetData>
      <sheetData sheetId="154">
        <row r="1">
          <cell r="B1" t="str">
            <v>Mototolo Concentrator</v>
          </cell>
        </row>
      </sheetData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2">
          <cell r="C2" t="str">
            <v>ALTO</v>
          </cell>
        </row>
      </sheetData>
      <sheetData sheetId="189">
        <row r="2">
          <cell r="C2"/>
        </row>
      </sheetData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>
        <row r="1">
          <cell r="B1" t="str">
            <v>Mototolo Concentrator</v>
          </cell>
        </row>
      </sheetData>
      <sheetData sheetId="238">
        <row r="1">
          <cell r="B1" t="str">
            <v>Mototolo Concentrator</v>
          </cell>
        </row>
      </sheetData>
      <sheetData sheetId="239">
        <row r="1">
          <cell r="B1" t="str">
            <v>Mototolo Concentrator</v>
          </cell>
        </row>
      </sheetData>
      <sheetData sheetId="240">
        <row r="1">
          <cell r="B1" t="str">
            <v>Mototolo Concentrator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">
          <cell r="A1" t="str">
            <v>DSTRCT_CODE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>
        <row r="61">
          <cell r="A61"/>
        </row>
      </sheetData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an Wyk, DJ" id="{96EF8C02-9762-47B0-9F3F-6257E54049CF}" userId="S::dj.vanwyk@angloamerican.com::2821a804-6ebf-4763-aee6-2a8aa86d23dd" providerId="AD"/>
  <person displayName="Sewpersad, Nirvana" id="{FD374ACF-287F-4647-8BEE-EF2BCBF4D6FA}" userId="S::nirvana.sewpersad@angloamerican.com::09acbd76-50f4-4b1f-898b-56308a1f715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9" dT="2020-10-06T20:18:07.74" personId="{96EF8C02-9762-47B0-9F3F-6257E54049CF}" id="{84F5FC35-8D24-427D-9D61-8BBD76D95401}">
    <text>Adjustment of 0.1 to balance to sum of Quarters</text>
  </threadedComment>
  <threadedComment ref="S10" dT="2020-10-06T20:18:16.11" personId="{96EF8C02-9762-47B0-9F3F-6257E54049CF}" id="{5190BA54-4265-40EB-984A-448852949E04}">
    <text>Adjustment of 0.1 to balance to sum of Quarters</text>
  </threadedComment>
  <threadedComment ref="S16" dT="2020-10-06T20:17:04.35" personId="{96EF8C02-9762-47B0-9F3F-6257E54049CF}" id="{76268B53-F07D-43D4-85D0-1D7F03134995}">
    <text>Adjustment of 0.1 to balance to adding of quarters</text>
  </threadedComment>
  <threadedComment ref="K24" dT="2020-10-06T17:49:49.87" personId="{FD374ACF-287F-4647-8BEE-EF2BCBF4D6FA}" id="{94B65CE1-B3A8-407A-9402-726C5D922066}">
    <text>Manual adjustment required to balance back to PLC reporting</text>
  </threadedComment>
  <threadedComment ref="H29" dT="2020-10-06T08:35:53.72" personId="{96EF8C02-9762-47B0-9F3F-6257E54049CF}" id="{74F3A6FA-5E4C-4028-898A-B18D06972955}">
    <text>Manual adjustment required to balance back to PLC reporting</text>
  </threadedComment>
  <threadedComment ref="S33" dT="2020-10-06T20:19:26.87" personId="{96EF8C02-9762-47B0-9F3F-6257E54049CF}" id="{284407D9-DEF6-4FB2-8B39-37839A2F9D20}">
    <text>Adjustment of 0.1 to balance to sum of Quarters</text>
  </threadedComment>
  <threadedComment ref="S34" dT="2020-10-06T20:19:19.69" personId="{96EF8C02-9762-47B0-9F3F-6257E54049CF}" id="{4B03E18C-B259-4E8B-ACF9-8EA425EFE40F}">
    <text>Adjustment of 0.1 to balance to sum of Quarters</text>
  </threadedComment>
  <threadedComment ref="S35" dT="2020-10-06T20:19:06.22" personId="{96EF8C02-9762-47B0-9F3F-6257E54049CF}" id="{BE66B0EE-79F1-4DA9-ADED-31C7D8A46C3C}">
    <text>Adjustment of 0.1 to balance to sum of Quarters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19" dT="2020-10-07T11:48:35.13" personId="{FD374ACF-287F-4647-8BEE-EF2BCBF4D6FA}" id="{403B2329-5E69-4892-990B-1F7297536FDB}">
    <text>Manual Wdesk Adj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B9A0-8D0C-4A99-9683-5AB46A9EBFC7}">
  <sheetPr>
    <tabColor theme="3"/>
    <pageSetUpPr fitToPage="1"/>
  </sheetPr>
  <dimension ref="E3:X31"/>
  <sheetViews>
    <sheetView showGridLines="0" tabSelected="1" zoomScale="85" zoomScaleNormal="85" zoomScaleSheetLayoutView="100" workbookViewId="0">
      <selection activeCell="G17" sqref="G17"/>
    </sheetView>
  </sheetViews>
  <sheetFormatPr defaultRowHeight="15" customHeight="1"/>
  <cols>
    <col min="5" max="5" width="0.85546875" customWidth="1"/>
    <col min="6" max="6" width="42" customWidth="1"/>
    <col min="7" max="13" width="9.7109375" customWidth="1"/>
    <col min="14" max="14" width="0.85546875" customWidth="1"/>
    <col min="16" max="16" width="9.5703125" bestFit="1" customWidth="1"/>
  </cols>
  <sheetData>
    <row r="3" spans="5:24" ht="7.5" customHeight="1">
      <c r="E3" s="22"/>
      <c r="F3" s="23"/>
      <c r="G3" s="113"/>
      <c r="H3" s="113"/>
      <c r="I3" s="23"/>
      <c r="J3" s="23"/>
      <c r="K3" s="23"/>
      <c r="L3" s="23"/>
      <c r="M3" s="23"/>
      <c r="N3" s="24"/>
      <c r="O3" s="20"/>
      <c r="P3" s="20"/>
    </row>
    <row r="4" spans="5:24" ht="15" customHeight="1">
      <c r="E4" s="25"/>
      <c r="F4" s="187" t="s">
        <v>26</v>
      </c>
      <c r="G4" s="198"/>
      <c r="H4" s="198"/>
      <c r="I4" s="198"/>
      <c r="J4" s="198"/>
      <c r="K4" s="198"/>
      <c r="L4" s="199" t="s">
        <v>188</v>
      </c>
      <c r="M4" s="202" t="s">
        <v>188</v>
      </c>
      <c r="N4" s="28"/>
      <c r="O4" s="20"/>
      <c r="P4" s="20"/>
    </row>
    <row r="5" spans="5:24" ht="15" customHeight="1">
      <c r="E5" s="25"/>
      <c r="F5" s="187" t="s">
        <v>185</v>
      </c>
      <c r="G5" s="200" t="s">
        <v>29</v>
      </c>
      <c r="H5" s="196" t="s">
        <v>28</v>
      </c>
      <c r="I5" s="196" t="s">
        <v>35</v>
      </c>
      <c r="J5" s="196" t="s">
        <v>33</v>
      </c>
      <c r="K5" s="196" t="s">
        <v>29</v>
      </c>
      <c r="L5" s="199" t="s">
        <v>157</v>
      </c>
      <c r="M5" s="202" t="s">
        <v>157</v>
      </c>
      <c r="N5" s="28"/>
      <c r="O5" s="20"/>
      <c r="P5" s="20"/>
    </row>
    <row r="6" spans="5:24" ht="15" customHeight="1">
      <c r="E6" s="25"/>
      <c r="F6" s="187" t="s">
        <v>186</v>
      </c>
      <c r="G6" s="201" t="s">
        <v>184</v>
      </c>
      <c r="H6" s="197" t="s">
        <v>96</v>
      </c>
      <c r="I6" s="197" t="s">
        <v>96</v>
      </c>
      <c r="J6" s="197" t="s">
        <v>96</v>
      </c>
      <c r="K6" s="197" t="s">
        <v>96</v>
      </c>
      <c r="L6" s="199" t="s">
        <v>144</v>
      </c>
      <c r="M6" s="202" t="s">
        <v>183</v>
      </c>
      <c r="N6" s="28"/>
      <c r="O6" s="20"/>
      <c r="P6" s="20"/>
    </row>
    <row r="7" spans="5:24" ht="15" customHeight="1">
      <c r="E7" s="25"/>
      <c r="F7" s="188" t="s">
        <v>187</v>
      </c>
      <c r="G7" s="193">
        <v>1021.2</v>
      </c>
      <c r="H7" s="61">
        <v>1076.0999999999999</v>
      </c>
      <c r="I7" s="61">
        <v>1112.9000000000001</v>
      </c>
      <c r="J7" s="61">
        <v>665.1</v>
      </c>
      <c r="K7" s="61">
        <v>954.8</v>
      </c>
      <c r="L7" s="194">
        <v>7.0000000000000007E-2</v>
      </c>
      <c r="M7" s="70">
        <v>-0.05</v>
      </c>
      <c r="N7" s="28"/>
      <c r="O7" s="20"/>
      <c r="P7" s="180"/>
      <c r="Q7" s="177"/>
      <c r="R7" s="177"/>
      <c r="S7" s="180"/>
      <c r="T7" s="180"/>
      <c r="U7" s="180"/>
      <c r="V7" s="180"/>
      <c r="W7" s="180"/>
      <c r="X7" s="180"/>
    </row>
    <row r="8" spans="5:24" ht="15" customHeight="1">
      <c r="E8" s="25"/>
      <c r="F8" s="8" t="s">
        <v>45</v>
      </c>
      <c r="G8" s="193">
        <v>594.4</v>
      </c>
      <c r="H8" s="61">
        <v>617.79999999999995</v>
      </c>
      <c r="I8" s="61">
        <v>652</v>
      </c>
      <c r="J8" s="61">
        <v>379.4</v>
      </c>
      <c r="K8" s="61">
        <v>560.20000000000005</v>
      </c>
      <c r="L8" s="194">
        <v>0.06</v>
      </c>
      <c r="M8" s="70">
        <v>-0.04</v>
      </c>
      <c r="N8" s="28"/>
      <c r="O8" s="20"/>
      <c r="P8" s="180"/>
      <c r="Q8" s="177"/>
      <c r="R8" s="177"/>
      <c r="S8" s="180"/>
      <c r="T8" s="180"/>
    </row>
    <row r="9" spans="5:24" ht="15" customHeight="1">
      <c r="E9" s="25"/>
      <c r="F9" s="8" t="s">
        <v>162</v>
      </c>
      <c r="G9" s="193">
        <v>100.3</v>
      </c>
      <c r="H9" s="61">
        <v>99</v>
      </c>
      <c r="I9" s="61">
        <v>95.3</v>
      </c>
      <c r="J9" s="61">
        <v>50.8</v>
      </c>
      <c r="K9" s="61">
        <v>94.4</v>
      </c>
      <c r="L9" s="194">
        <v>0.06</v>
      </c>
      <c r="M9" s="70">
        <v>0.01</v>
      </c>
      <c r="N9" s="28"/>
      <c r="O9" s="20"/>
      <c r="P9" s="180"/>
      <c r="Q9" s="177"/>
      <c r="R9" s="177"/>
      <c r="S9" s="180"/>
      <c r="T9" s="180"/>
    </row>
    <row r="10" spans="5:24" ht="15" customHeight="1">
      <c r="E10" s="25"/>
      <c r="F10" s="8" t="s">
        <v>160</v>
      </c>
      <c r="G10" s="193">
        <v>100.3</v>
      </c>
      <c r="H10" s="61">
        <v>99</v>
      </c>
      <c r="I10" s="61">
        <v>95.3</v>
      </c>
      <c r="J10" s="61">
        <v>50.8</v>
      </c>
      <c r="K10" s="61">
        <v>94.4</v>
      </c>
      <c r="L10" s="194">
        <v>0.06</v>
      </c>
      <c r="M10" s="70">
        <v>0.01</v>
      </c>
      <c r="N10" s="28"/>
      <c r="O10" s="20"/>
      <c r="P10" s="180"/>
      <c r="Q10" s="177"/>
      <c r="R10" s="177"/>
      <c r="S10" s="180"/>
      <c r="T10" s="180"/>
    </row>
    <row r="11" spans="5:24" ht="15" customHeight="1">
      <c r="E11" s="25"/>
      <c r="F11" s="8" t="s">
        <v>103</v>
      </c>
      <c r="G11" s="193">
        <v>226</v>
      </c>
      <c r="H11" s="61">
        <v>260.2</v>
      </c>
      <c r="I11" s="61">
        <v>270.2</v>
      </c>
      <c r="J11" s="61">
        <v>184.1</v>
      </c>
      <c r="K11" s="61">
        <v>205.9</v>
      </c>
      <c r="L11" s="194">
        <v>0.1</v>
      </c>
      <c r="M11" s="70">
        <v>-0.13</v>
      </c>
      <c r="N11" s="28"/>
      <c r="O11" s="20"/>
      <c r="P11" s="180"/>
      <c r="Q11" s="177"/>
      <c r="R11" s="177"/>
      <c r="S11" s="180"/>
      <c r="T11" s="180"/>
    </row>
    <row r="12" spans="5:24" ht="15" customHeight="1">
      <c r="E12" s="25"/>
      <c r="F12" s="8"/>
      <c r="G12" s="191"/>
      <c r="H12" s="8"/>
      <c r="I12" s="8"/>
      <c r="J12" s="8"/>
      <c r="K12" s="8"/>
      <c r="L12" s="8"/>
      <c r="M12" s="8"/>
      <c r="N12" s="28"/>
      <c r="O12" s="20"/>
      <c r="P12" s="20"/>
    </row>
    <row r="13" spans="5:24" ht="15" customHeight="1">
      <c r="E13" s="25"/>
      <c r="F13" s="188" t="s">
        <v>179</v>
      </c>
      <c r="G13" s="193">
        <v>973</v>
      </c>
      <c r="H13" s="61">
        <v>673.1</v>
      </c>
      <c r="I13" s="61">
        <v>1020.7</v>
      </c>
      <c r="J13" s="61">
        <v>407</v>
      </c>
      <c r="K13" s="61">
        <v>612.20000000000005</v>
      </c>
      <c r="L13" s="194">
        <v>0.59</v>
      </c>
      <c r="M13" s="70">
        <v>0.45</v>
      </c>
      <c r="N13" s="28"/>
      <c r="O13" s="20"/>
      <c r="P13" s="180"/>
      <c r="Q13" s="177"/>
      <c r="R13" s="177"/>
      <c r="S13" s="180"/>
      <c r="T13" s="180"/>
    </row>
    <row r="14" spans="5:24" ht="15" customHeight="1">
      <c r="E14" s="25"/>
      <c r="F14" s="9" t="s">
        <v>163</v>
      </c>
      <c r="G14" s="193">
        <v>175.9</v>
      </c>
      <c r="H14" s="61">
        <v>146.5</v>
      </c>
      <c r="I14" s="61">
        <v>129.4</v>
      </c>
      <c r="J14" s="61">
        <v>96</v>
      </c>
      <c r="K14" s="61">
        <v>131.6</v>
      </c>
      <c r="L14" s="194">
        <v>0.34</v>
      </c>
      <c r="M14" s="70">
        <v>0.2</v>
      </c>
      <c r="N14" s="28"/>
      <c r="O14" s="20"/>
      <c r="P14" s="180"/>
      <c r="Q14" s="177"/>
      <c r="R14" s="177"/>
      <c r="S14" s="180"/>
      <c r="T14" s="180"/>
    </row>
    <row r="15" spans="5:24" ht="15" customHeight="1">
      <c r="E15" s="25"/>
      <c r="F15" s="9" t="s">
        <v>164</v>
      </c>
      <c r="G15" s="193">
        <v>1148.9000000000001</v>
      </c>
      <c r="H15" s="61">
        <v>819.7</v>
      </c>
      <c r="I15" s="61">
        <v>1150</v>
      </c>
      <c r="J15" s="61">
        <v>503</v>
      </c>
      <c r="K15" s="61">
        <v>743.9</v>
      </c>
      <c r="L15" s="194">
        <v>0.54</v>
      </c>
      <c r="M15" s="70">
        <v>0.4</v>
      </c>
      <c r="N15" s="28"/>
      <c r="O15" s="20"/>
      <c r="P15" s="180"/>
      <c r="Q15" s="177"/>
      <c r="R15" s="177"/>
      <c r="S15" s="180"/>
      <c r="T15" s="180"/>
    </row>
    <row r="16" spans="5:24" ht="15" customHeight="1">
      <c r="E16" s="25"/>
      <c r="F16" s="8"/>
      <c r="G16" s="191"/>
      <c r="H16" s="8"/>
      <c r="I16" s="8"/>
      <c r="J16" s="8"/>
      <c r="K16" s="8"/>
      <c r="L16" s="8"/>
      <c r="M16" s="8"/>
      <c r="N16" s="28"/>
      <c r="O16" s="20"/>
      <c r="P16" s="20"/>
    </row>
    <row r="17" spans="5:20" ht="15" customHeight="1">
      <c r="E17" s="25"/>
      <c r="F17" s="188" t="s">
        <v>177</v>
      </c>
      <c r="G17" s="193">
        <v>1131.0999999999999</v>
      </c>
      <c r="H17" s="61">
        <v>754.3</v>
      </c>
      <c r="I17" s="61">
        <v>884.9</v>
      </c>
      <c r="J17" s="61">
        <v>548</v>
      </c>
      <c r="K17" s="61">
        <v>681.3</v>
      </c>
      <c r="L17" s="194">
        <v>0.66</v>
      </c>
      <c r="M17" s="70">
        <v>0.5</v>
      </c>
      <c r="N17" s="28"/>
      <c r="O17" s="20"/>
      <c r="P17" s="180"/>
      <c r="Q17" s="177"/>
      <c r="R17" s="177"/>
      <c r="S17" s="180"/>
      <c r="T17" s="180"/>
    </row>
    <row r="18" spans="5:20" ht="15" customHeight="1">
      <c r="E18" s="25"/>
      <c r="F18" s="9" t="s">
        <v>175</v>
      </c>
      <c r="G18" s="193">
        <v>221.5</v>
      </c>
      <c r="H18" s="61">
        <v>370.8</v>
      </c>
      <c r="I18" s="61">
        <v>341</v>
      </c>
      <c r="J18" s="61">
        <v>210.5</v>
      </c>
      <c r="K18" s="61">
        <v>248.6</v>
      </c>
      <c r="L18" s="194">
        <v>-0.11</v>
      </c>
      <c r="M18" s="70">
        <v>-0.4</v>
      </c>
      <c r="N18" s="28"/>
      <c r="O18" s="20"/>
      <c r="P18" s="180"/>
      <c r="Q18" s="177"/>
      <c r="R18" s="177"/>
      <c r="S18" s="180"/>
      <c r="T18" s="180"/>
    </row>
    <row r="19" spans="5:20" ht="15" customHeight="1">
      <c r="E19" s="25"/>
      <c r="F19" s="9" t="s">
        <v>178</v>
      </c>
      <c r="G19" s="193">
        <v>1352.6</v>
      </c>
      <c r="H19" s="61">
        <v>1125.0999999999999</v>
      </c>
      <c r="I19" s="61">
        <v>1225.9000000000001</v>
      </c>
      <c r="J19" s="61">
        <v>758.5</v>
      </c>
      <c r="K19" s="61">
        <v>929.9</v>
      </c>
      <c r="L19" s="194">
        <v>0.45</v>
      </c>
      <c r="M19" s="70">
        <v>0.2</v>
      </c>
      <c r="N19" s="28"/>
      <c r="O19" s="20"/>
      <c r="P19" s="180"/>
      <c r="Q19" s="177"/>
      <c r="R19" s="177"/>
      <c r="S19" s="180"/>
      <c r="T19" s="180"/>
    </row>
    <row r="20" spans="5:20" ht="7.5" customHeight="1">
      <c r="E20" s="26"/>
      <c r="F20" s="60"/>
      <c r="G20" s="60"/>
      <c r="H20" s="46"/>
      <c r="I20" s="46"/>
      <c r="J20" s="46"/>
      <c r="K20" s="46"/>
      <c r="L20" s="46"/>
      <c r="M20" s="46"/>
      <c r="N20" s="29"/>
      <c r="O20" s="20"/>
      <c r="P20" s="20"/>
    </row>
    <row r="21" spans="5:20" ht="15" customHeight="1">
      <c r="E21" s="20"/>
      <c r="F21" s="164"/>
      <c r="G21" s="164"/>
      <c r="H21" s="52"/>
      <c r="I21" s="52"/>
      <c r="J21" s="52"/>
      <c r="K21" s="52"/>
      <c r="L21" s="20"/>
      <c r="M21" s="20"/>
      <c r="N21" s="20"/>
      <c r="O21" s="20"/>
      <c r="P21" s="20"/>
    </row>
    <row r="22" spans="5:20" ht="15" customHeight="1">
      <c r="E22" s="20"/>
      <c r="F22" s="164"/>
      <c r="G22" s="164"/>
      <c r="H22" s="52"/>
      <c r="I22" s="52"/>
      <c r="J22" s="52"/>
      <c r="K22" s="52"/>
      <c r="L22" s="20"/>
      <c r="M22" s="20"/>
      <c r="N22" s="20"/>
      <c r="O22" s="20"/>
      <c r="P22" s="20"/>
    </row>
    <row r="23" spans="5:20" ht="15" customHeight="1">
      <c r="E23" s="20"/>
      <c r="F23" s="164"/>
      <c r="G23" s="164"/>
      <c r="H23" s="52"/>
      <c r="I23" s="52"/>
      <c r="J23" s="52"/>
      <c r="K23" s="52"/>
      <c r="L23" s="20"/>
      <c r="M23" s="20"/>
      <c r="N23" s="20"/>
      <c r="O23" s="20"/>
      <c r="P23" s="20"/>
    </row>
    <row r="24" spans="5:20" ht="15" customHeight="1">
      <c r="F24" s="51"/>
      <c r="G24" s="51"/>
      <c r="H24" s="53"/>
      <c r="I24" s="53"/>
      <c r="J24" s="53"/>
      <c r="K24" s="53"/>
    </row>
    <row r="25" spans="5:20" ht="15" customHeight="1">
      <c r="F25" s="51"/>
      <c r="G25" s="51"/>
      <c r="H25" s="53"/>
      <c r="I25" s="53"/>
      <c r="J25" s="53"/>
      <c r="K25" s="53"/>
    </row>
    <row r="26" spans="5:20" ht="15" customHeight="1">
      <c r="F26" s="21"/>
      <c r="G26" s="176"/>
      <c r="H26" s="115"/>
      <c r="I26" s="115"/>
      <c r="J26" s="115"/>
      <c r="K26" s="115"/>
      <c r="L26" s="115"/>
      <c r="M26" s="115"/>
      <c r="N26" s="69"/>
      <c r="O26" s="69"/>
      <c r="P26" s="69"/>
      <c r="Q26" s="69"/>
      <c r="R26" s="69"/>
      <c r="S26" s="69"/>
      <c r="T26" s="69"/>
    </row>
    <row r="29" spans="5:20" ht="15" customHeight="1">
      <c r="H29" s="69"/>
      <c r="I29" s="69"/>
      <c r="J29" s="69"/>
      <c r="K29" s="69"/>
      <c r="L29" s="70"/>
    </row>
    <row r="30" spans="5:20" ht="15" customHeight="1">
      <c r="H30" s="69"/>
      <c r="I30" s="69"/>
      <c r="J30" s="69"/>
      <c r="K30" s="69"/>
      <c r="L30" s="70"/>
    </row>
    <row r="31" spans="5:20" ht="15" customHeight="1">
      <c r="L31" s="63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  <customProperties>
    <customPr name="_pios_id" r:id="rId2"/>
  </customProperties>
  <ignoredErrors>
    <ignoredError sqref="G6:K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03C4-629B-468F-833D-BF3693970878}">
  <sheetPr>
    <tabColor theme="3"/>
    <pageSetUpPr fitToPage="1"/>
  </sheetPr>
  <dimension ref="B3:AA78"/>
  <sheetViews>
    <sheetView showGridLines="0" topLeftCell="A11" zoomScale="60" zoomScaleNormal="90" zoomScaleSheetLayoutView="115" workbookViewId="0">
      <selection activeCell="Y56" sqref="Y56"/>
    </sheetView>
  </sheetViews>
  <sheetFormatPr defaultRowHeight="15" customHeight="1"/>
  <cols>
    <col min="4" max="4" width="0.85546875" style="34" customWidth="1"/>
    <col min="5" max="5" width="28" customWidth="1"/>
    <col min="6" max="6" width="10.5703125" customWidth="1"/>
    <col min="7" max="11" width="9.7109375" customWidth="1"/>
    <col min="12" max="12" width="11.140625" bestFit="1" customWidth="1"/>
    <col min="13" max="13" width="11.5703125" bestFit="1" customWidth="1"/>
    <col min="14" max="14" width="0.85546875" style="34" customWidth="1"/>
  </cols>
  <sheetData>
    <row r="3" spans="4:27" s="34" customFormat="1" ht="7.5" customHeight="1">
      <c r="D3" s="35"/>
      <c r="E3" s="39"/>
      <c r="F3" s="39"/>
      <c r="G3" s="133"/>
      <c r="H3" s="133"/>
      <c r="I3" s="39"/>
      <c r="J3" s="39"/>
      <c r="K3" s="39"/>
      <c r="L3" s="39"/>
      <c r="M3" s="39"/>
      <c r="N3" s="40"/>
    </row>
    <row r="4" spans="4:27" ht="15" customHeight="1">
      <c r="D4" s="36"/>
      <c r="E4" s="187" t="s">
        <v>26</v>
      </c>
      <c r="F4" s="187"/>
      <c r="G4" s="203"/>
      <c r="H4" s="203"/>
      <c r="I4" s="203"/>
      <c r="J4" s="203"/>
      <c r="K4" s="203"/>
      <c r="L4" s="204" t="s">
        <v>188</v>
      </c>
      <c r="M4" s="203" t="s">
        <v>188</v>
      </c>
      <c r="N4" s="41"/>
    </row>
    <row r="5" spans="4:27" ht="15" customHeight="1">
      <c r="D5" s="36"/>
      <c r="E5" s="187" t="s">
        <v>185</v>
      </c>
      <c r="F5" s="187"/>
      <c r="G5" s="204" t="s">
        <v>29</v>
      </c>
      <c r="H5" s="203" t="s">
        <v>28</v>
      </c>
      <c r="I5" s="203" t="s">
        <v>35</v>
      </c>
      <c r="J5" s="203" t="s">
        <v>33</v>
      </c>
      <c r="K5" s="203" t="s">
        <v>29</v>
      </c>
      <c r="L5" s="204" t="s">
        <v>157</v>
      </c>
      <c r="M5" s="203" t="s">
        <v>157</v>
      </c>
      <c r="N5" s="41"/>
    </row>
    <row r="6" spans="4:27" ht="15" customHeight="1">
      <c r="D6" s="36"/>
      <c r="E6" s="187" t="s">
        <v>186</v>
      </c>
      <c r="F6" s="187"/>
      <c r="G6" s="201" t="s">
        <v>184</v>
      </c>
      <c r="H6" s="197" t="s">
        <v>96</v>
      </c>
      <c r="I6" s="197" t="s">
        <v>96</v>
      </c>
      <c r="J6" s="197" t="s">
        <v>96</v>
      </c>
      <c r="K6" s="197" t="s">
        <v>96</v>
      </c>
      <c r="L6" s="201" t="s">
        <v>144</v>
      </c>
      <c r="M6" s="197" t="s">
        <v>183</v>
      </c>
      <c r="N6" s="41"/>
    </row>
    <row r="7" spans="4:27" ht="15" customHeight="1">
      <c r="D7" s="36"/>
      <c r="E7" s="21" t="s">
        <v>161</v>
      </c>
      <c r="F7" s="21" t="s">
        <v>7</v>
      </c>
      <c r="G7" s="193">
        <v>1021.2</v>
      </c>
      <c r="H7" s="61">
        <v>1076.0999999999999</v>
      </c>
      <c r="I7" s="61">
        <v>1112.9000000000001</v>
      </c>
      <c r="J7" s="61">
        <v>665.1</v>
      </c>
      <c r="K7" s="61">
        <v>954.8</v>
      </c>
      <c r="L7" s="194">
        <v>7.0000000000000007E-2</v>
      </c>
      <c r="M7" s="70">
        <v>-0.05</v>
      </c>
      <c r="N7" s="41"/>
      <c r="P7" s="93"/>
      <c r="Q7" s="32"/>
      <c r="R7" s="1"/>
      <c r="S7" s="1"/>
      <c r="T7" s="1"/>
      <c r="U7" s="1"/>
      <c r="V7" s="1"/>
      <c r="W7" s="1"/>
      <c r="X7" s="1"/>
      <c r="Y7" s="1"/>
      <c r="Z7" s="1"/>
      <c r="AA7" s="1"/>
    </row>
    <row r="8" spans="4:27" ht="15" customHeight="1">
      <c r="D8" s="36"/>
      <c r="E8" s="175" t="s">
        <v>0</v>
      </c>
      <c r="F8" s="21" t="s">
        <v>7</v>
      </c>
      <c r="G8" s="193">
        <v>468</v>
      </c>
      <c r="H8" s="61">
        <v>497.8</v>
      </c>
      <c r="I8" s="61">
        <v>516.5</v>
      </c>
      <c r="J8" s="61">
        <v>307.39999999999998</v>
      </c>
      <c r="K8" s="61">
        <v>440.9</v>
      </c>
      <c r="L8" s="194">
        <v>0.06</v>
      </c>
      <c r="M8" s="70">
        <v>-0.06</v>
      </c>
      <c r="N8" s="41"/>
      <c r="P8" s="93"/>
      <c r="Q8" s="32"/>
      <c r="R8" s="1"/>
      <c r="S8" s="1"/>
      <c r="T8" s="1"/>
      <c r="U8" s="1"/>
      <c r="V8" s="1"/>
      <c r="W8" s="1"/>
      <c r="X8" s="1"/>
    </row>
    <row r="9" spans="4:27" ht="15" customHeight="1">
      <c r="D9" s="36"/>
      <c r="E9" s="175" t="s">
        <v>1</v>
      </c>
      <c r="F9" s="21" t="s">
        <v>7</v>
      </c>
      <c r="G9" s="193">
        <v>330.5</v>
      </c>
      <c r="H9" s="61">
        <v>338.4</v>
      </c>
      <c r="I9" s="61">
        <v>352.2</v>
      </c>
      <c r="J9" s="61">
        <v>228.3</v>
      </c>
      <c r="K9" s="61">
        <v>303.2</v>
      </c>
      <c r="L9" s="194">
        <v>0.09</v>
      </c>
      <c r="M9" s="70">
        <v>-0.02</v>
      </c>
      <c r="N9" s="41"/>
      <c r="P9" s="93"/>
      <c r="Q9" s="32"/>
      <c r="R9" s="1"/>
      <c r="S9" s="1"/>
      <c r="T9" s="1"/>
      <c r="U9" s="1"/>
      <c r="V9" s="1"/>
      <c r="W9" s="1"/>
      <c r="X9" s="1"/>
    </row>
    <row r="10" spans="4:27" ht="15" customHeight="1">
      <c r="D10" s="36"/>
      <c r="E10" s="21" t="s">
        <v>72</v>
      </c>
      <c r="F10" s="178" t="s">
        <v>54</v>
      </c>
      <c r="G10" s="205">
        <v>6707</v>
      </c>
      <c r="H10" s="64">
        <v>6736</v>
      </c>
      <c r="I10" s="64">
        <v>6952</v>
      </c>
      <c r="J10" s="64">
        <v>4665</v>
      </c>
      <c r="K10" s="64">
        <v>6498</v>
      </c>
      <c r="L10" s="194">
        <v>0.03</v>
      </c>
      <c r="M10" s="70">
        <v>0</v>
      </c>
      <c r="N10" s="41"/>
      <c r="P10" s="93"/>
      <c r="Q10" s="32"/>
      <c r="R10" s="1"/>
      <c r="S10" s="1"/>
      <c r="T10" s="1"/>
      <c r="U10" s="1"/>
      <c r="V10" s="1"/>
      <c r="W10" s="1"/>
      <c r="X10" s="1"/>
    </row>
    <row r="11" spans="4:27" ht="15" customHeight="1">
      <c r="D11" s="36"/>
      <c r="E11" s="21" t="s">
        <v>169</v>
      </c>
      <c r="F11" s="179" t="s">
        <v>20</v>
      </c>
      <c r="G11" s="206">
        <v>3.54</v>
      </c>
      <c r="H11" s="10">
        <v>3.67</v>
      </c>
      <c r="I11" s="10">
        <v>3.65</v>
      </c>
      <c r="J11" s="10">
        <v>3.44</v>
      </c>
      <c r="K11" s="10">
        <v>3.44</v>
      </c>
      <c r="L11" s="194">
        <v>0.03</v>
      </c>
      <c r="M11" s="70">
        <v>-0.03</v>
      </c>
      <c r="N11" s="41"/>
      <c r="P11" s="32"/>
      <c r="Q11" s="32"/>
      <c r="R11" s="1"/>
      <c r="S11" s="1"/>
      <c r="T11" s="1"/>
      <c r="U11" s="1"/>
      <c r="V11" s="1"/>
      <c r="W11" s="1"/>
      <c r="X11" s="1"/>
    </row>
    <row r="12" spans="4:27" ht="15" customHeight="1">
      <c r="D12" s="36"/>
      <c r="E12" s="208" t="s">
        <v>171</v>
      </c>
      <c r="F12" s="209"/>
      <c r="G12" s="210"/>
      <c r="H12" s="211"/>
      <c r="I12" s="211"/>
      <c r="J12" s="211"/>
      <c r="K12" s="211"/>
      <c r="L12" s="212"/>
      <c r="M12" s="213"/>
      <c r="N12" s="41"/>
      <c r="P12" s="32"/>
      <c r="Q12" s="32"/>
      <c r="R12" s="1"/>
      <c r="S12" s="1"/>
      <c r="T12" s="1"/>
      <c r="U12" s="1"/>
      <c r="V12" s="1"/>
      <c r="W12" s="1"/>
      <c r="X12" s="1"/>
    </row>
    <row r="13" spans="4:27" ht="15" customHeight="1">
      <c r="D13" s="36"/>
      <c r="E13" s="215" t="s">
        <v>60</v>
      </c>
      <c r="F13" s="182"/>
      <c r="G13" s="214"/>
      <c r="H13" s="182"/>
      <c r="I13" s="182"/>
      <c r="J13" s="182"/>
      <c r="K13" s="182"/>
      <c r="L13" s="214"/>
      <c r="M13" s="182"/>
      <c r="N13" s="41"/>
      <c r="P13" s="32"/>
      <c r="Q13" s="32"/>
      <c r="R13" s="1"/>
      <c r="S13" s="1"/>
      <c r="T13" s="1"/>
      <c r="U13" s="1"/>
      <c r="V13" s="1"/>
      <c r="W13" s="1"/>
      <c r="X13" s="1"/>
    </row>
    <row r="14" spans="4:27" ht="15" customHeight="1">
      <c r="D14" s="36"/>
      <c r="E14" s="21" t="s">
        <v>161</v>
      </c>
      <c r="F14" s="9" t="s">
        <v>7</v>
      </c>
      <c r="G14" s="193">
        <v>694.7</v>
      </c>
      <c r="H14" s="61">
        <v>716.8</v>
      </c>
      <c r="I14" s="61">
        <v>747.3</v>
      </c>
      <c r="J14" s="61">
        <v>430.2</v>
      </c>
      <c r="K14" s="61">
        <v>654.6</v>
      </c>
      <c r="L14" s="194">
        <v>0.06</v>
      </c>
      <c r="M14" s="4">
        <v>-0.03</v>
      </c>
      <c r="N14" s="41"/>
      <c r="P14" s="93"/>
      <c r="Q14" s="32"/>
      <c r="R14" s="1"/>
      <c r="S14" s="1"/>
      <c r="T14" s="1"/>
      <c r="U14" s="1"/>
      <c r="V14" s="1"/>
      <c r="W14" s="1"/>
      <c r="X14" s="1"/>
    </row>
    <row r="15" spans="4:27" ht="15" customHeight="1">
      <c r="D15" s="36"/>
      <c r="E15" s="8" t="s">
        <v>0</v>
      </c>
      <c r="F15" s="9" t="s">
        <v>7</v>
      </c>
      <c r="G15" s="193">
        <v>312.3</v>
      </c>
      <c r="H15" s="61">
        <v>324.7</v>
      </c>
      <c r="I15" s="61">
        <v>337.8</v>
      </c>
      <c r="J15" s="61">
        <v>188.7</v>
      </c>
      <c r="K15" s="61">
        <v>299.39999999999998</v>
      </c>
      <c r="L15" s="194">
        <v>0.04</v>
      </c>
      <c r="M15" s="4">
        <v>-0.04</v>
      </c>
      <c r="N15" s="41"/>
      <c r="P15" s="93"/>
      <c r="Q15" s="32"/>
      <c r="R15" s="1"/>
      <c r="S15" s="1"/>
      <c r="T15" s="1"/>
      <c r="U15" s="1"/>
      <c r="V15" s="1"/>
      <c r="W15" s="1"/>
      <c r="X15" s="1"/>
    </row>
    <row r="16" spans="4:27" ht="15" customHeight="1">
      <c r="D16" s="36"/>
      <c r="E16" s="8" t="s">
        <v>1</v>
      </c>
      <c r="F16" s="9" t="s">
        <v>7</v>
      </c>
      <c r="G16" s="193">
        <v>254.3</v>
      </c>
      <c r="H16" s="61">
        <v>256</v>
      </c>
      <c r="I16" s="61">
        <v>266.8</v>
      </c>
      <c r="J16" s="61">
        <v>173.3</v>
      </c>
      <c r="K16" s="61">
        <v>233</v>
      </c>
      <c r="L16" s="194">
        <v>0.09</v>
      </c>
      <c r="M16" s="4">
        <v>-0.01</v>
      </c>
      <c r="N16" s="41"/>
      <c r="P16" s="93"/>
      <c r="Q16" s="32"/>
      <c r="R16" s="1"/>
      <c r="S16" s="1"/>
      <c r="T16" s="1"/>
      <c r="U16" s="1"/>
      <c r="V16" s="1"/>
      <c r="W16" s="1"/>
      <c r="X16" s="1"/>
    </row>
    <row r="17" spans="4:24" ht="15" customHeight="1">
      <c r="D17" s="36"/>
      <c r="E17" s="9" t="s">
        <v>72</v>
      </c>
      <c r="F17" s="17" t="s">
        <v>54</v>
      </c>
      <c r="G17" s="205">
        <v>6707</v>
      </c>
      <c r="H17" s="64">
        <v>6736</v>
      </c>
      <c r="I17" s="64">
        <v>6952</v>
      </c>
      <c r="J17" s="64">
        <v>4666</v>
      </c>
      <c r="K17" s="64">
        <v>6498</v>
      </c>
      <c r="L17" s="194">
        <v>0.03</v>
      </c>
      <c r="M17" s="4">
        <v>0</v>
      </c>
      <c r="N17" s="41"/>
      <c r="P17" s="93"/>
      <c r="Q17" s="32"/>
      <c r="R17" s="1"/>
      <c r="S17" s="1"/>
      <c r="T17" s="1"/>
      <c r="U17" s="1"/>
      <c r="V17" s="1"/>
      <c r="W17" s="1"/>
      <c r="X17" s="1"/>
    </row>
    <row r="18" spans="4:24" ht="15" customHeight="1">
      <c r="D18" s="36"/>
      <c r="E18" s="9" t="s">
        <v>169</v>
      </c>
      <c r="F18" s="18" t="s">
        <v>20</v>
      </c>
      <c r="G18" s="206">
        <v>3.54</v>
      </c>
      <c r="H18" s="10">
        <v>3.67</v>
      </c>
      <c r="I18" s="10">
        <v>3.65</v>
      </c>
      <c r="J18" s="10">
        <v>3.44</v>
      </c>
      <c r="K18" s="10">
        <v>3.44</v>
      </c>
      <c r="L18" s="194">
        <v>0.03</v>
      </c>
      <c r="M18" s="4">
        <v>-0.03</v>
      </c>
      <c r="N18" s="41"/>
      <c r="P18" s="32"/>
      <c r="Q18" s="32"/>
      <c r="R18" s="1"/>
      <c r="S18" s="1"/>
      <c r="T18" s="1"/>
      <c r="U18" s="1"/>
      <c r="V18" s="1"/>
      <c r="W18" s="1"/>
      <c r="X18" s="1"/>
    </row>
    <row r="19" spans="4:24" ht="15" customHeight="1">
      <c r="D19" s="36"/>
      <c r="E19" s="215" t="s">
        <v>45</v>
      </c>
      <c r="F19" s="182"/>
      <c r="G19" s="214"/>
      <c r="H19" s="182"/>
      <c r="I19" s="182"/>
      <c r="J19" s="182"/>
      <c r="K19" s="182"/>
      <c r="L19" s="214"/>
      <c r="M19" s="182"/>
      <c r="N19" s="41"/>
      <c r="P19" s="32"/>
      <c r="Q19" s="32"/>
      <c r="R19" s="1"/>
      <c r="S19" s="1"/>
      <c r="T19" s="1"/>
      <c r="U19" s="1"/>
      <c r="V19" s="1"/>
      <c r="W19" s="1"/>
      <c r="X19" s="1"/>
    </row>
    <row r="20" spans="4:24" ht="15" customHeight="1">
      <c r="D20" s="36"/>
      <c r="E20" s="21" t="s">
        <v>161</v>
      </c>
      <c r="F20" s="9" t="s">
        <v>7</v>
      </c>
      <c r="G20" s="193">
        <v>594.4</v>
      </c>
      <c r="H20" s="61">
        <v>617.79999999999995</v>
      </c>
      <c r="I20" s="61">
        <v>652</v>
      </c>
      <c r="J20" s="61">
        <v>379.4</v>
      </c>
      <c r="K20" s="61">
        <v>560.20000000000005</v>
      </c>
      <c r="L20" s="194">
        <v>0.06</v>
      </c>
      <c r="M20" s="4">
        <v>-0.04</v>
      </c>
      <c r="N20" s="41"/>
      <c r="P20" s="93"/>
      <c r="Q20" s="32"/>
      <c r="R20" s="1"/>
      <c r="S20" s="1"/>
      <c r="T20" s="1"/>
      <c r="U20" s="1"/>
      <c r="V20" s="1"/>
      <c r="W20" s="1"/>
      <c r="X20" s="1"/>
    </row>
    <row r="21" spans="4:24" ht="15" customHeight="1">
      <c r="D21" s="36"/>
      <c r="E21" s="8" t="s">
        <v>0</v>
      </c>
      <c r="F21" s="9" t="s">
        <v>7</v>
      </c>
      <c r="G21" s="193">
        <v>267.5</v>
      </c>
      <c r="H21" s="61">
        <v>279.60000000000002</v>
      </c>
      <c r="I21" s="61">
        <v>295.10000000000002</v>
      </c>
      <c r="J21" s="61">
        <v>166</v>
      </c>
      <c r="K21" s="61">
        <v>257.5</v>
      </c>
      <c r="L21" s="194">
        <v>0.04</v>
      </c>
      <c r="M21" s="4">
        <v>-0.04</v>
      </c>
      <c r="N21" s="41"/>
      <c r="P21" s="93"/>
      <c r="Q21" s="32"/>
      <c r="R21" s="1"/>
      <c r="S21" s="1"/>
      <c r="T21" s="1"/>
      <c r="U21" s="1"/>
      <c r="V21" s="1"/>
      <c r="W21" s="1"/>
      <c r="X21" s="1"/>
    </row>
    <row r="22" spans="4:24" ht="15" customHeight="1">
      <c r="D22" s="36"/>
      <c r="E22" s="8" t="s">
        <v>1</v>
      </c>
      <c r="F22" s="9" t="s">
        <v>7</v>
      </c>
      <c r="G22" s="193">
        <v>224.4</v>
      </c>
      <c r="H22" s="61">
        <v>227.9</v>
      </c>
      <c r="I22" s="61">
        <v>238.6</v>
      </c>
      <c r="J22" s="61">
        <v>158.5</v>
      </c>
      <c r="K22" s="61">
        <v>204.6</v>
      </c>
      <c r="L22" s="194">
        <v>0.1</v>
      </c>
      <c r="M22" s="4">
        <v>-0.02</v>
      </c>
      <c r="N22" s="41"/>
      <c r="P22" s="93"/>
      <c r="Q22" s="32"/>
      <c r="R22" s="1"/>
      <c r="S22" s="1"/>
      <c r="T22" s="1"/>
      <c r="U22" s="1"/>
      <c r="V22" s="1"/>
      <c r="W22" s="1"/>
      <c r="X22" s="1"/>
    </row>
    <row r="23" spans="4:24" ht="15" customHeight="1">
      <c r="D23" s="36"/>
      <c r="E23" s="9" t="s">
        <v>72</v>
      </c>
      <c r="F23" s="17" t="s">
        <v>54</v>
      </c>
      <c r="G23" s="205">
        <v>5895</v>
      </c>
      <c r="H23" s="64">
        <v>5929</v>
      </c>
      <c r="I23" s="64">
        <v>6190</v>
      </c>
      <c r="J23" s="64">
        <v>4264</v>
      </c>
      <c r="K23" s="64">
        <v>5708</v>
      </c>
      <c r="L23" s="194">
        <v>0.03</v>
      </c>
      <c r="M23" s="4">
        <v>-0.01</v>
      </c>
      <c r="N23" s="41"/>
      <c r="P23" s="93"/>
      <c r="Q23" s="32"/>
      <c r="R23" s="1"/>
      <c r="S23" s="1"/>
      <c r="T23" s="1"/>
      <c r="U23" s="1"/>
      <c r="V23" s="1"/>
      <c r="W23" s="1"/>
      <c r="X23" s="1"/>
    </row>
    <row r="24" spans="4:24" ht="15" customHeight="1">
      <c r="D24" s="36"/>
      <c r="E24" s="9" t="s">
        <v>169</v>
      </c>
      <c r="F24" s="18" t="s">
        <v>20</v>
      </c>
      <c r="G24" s="206">
        <v>3.52</v>
      </c>
      <c r="H24" s="10">
        <v>3.67</v>
      </c>
      <c r="I24" s="10">
        <v>3.64</v>
      </c>
      <c r="J24" s="10">
        <v>3.41</v>
      </c>
      <c r="K24" s="10">
        <v>3.38</v>
      </c>
      <c r="L24" s="194">
        <v>0.04</v>
      </c>
      <c r="M24" s="4">
        <v>-0.04</v>
      </c>
      <c r="N24" s="41"/>
      <c r="P24" s="32"/>
      <c r="Q24" s="32"/>
      <c r="R24" s="1"/>
      <c r="S24" s="1"/>
      <c r="T24" s="1"/>
      <c r="U24" s="1"/>
      <c r="V24" s="1"/>
      <c r="W24" s="1"/>
      <c r="X24" s="1"/>
    </row>
    <row r="25" spans="4:24" ht="15" customHeight="1">
      <c r="D25" s="36"/>
      <c r="E25" s="215" t="s">
        <v>24</v>
      </c>
      <c r="F25" s="182"/>
      <c r="G25" s="214"/>
      <c r="H25" s="182"/>
      <c r="I25" s="182"/>
      <c r="J25" s="182"/>
      <c r="K25" s="182"/>
      <c r="L25" s="214"/>
      <c r="M25" s="182"/>
      <c r="N25" s="41"/>
      <c r="P25" s="32"/>
      <c r="Q25" s="32"/>
      <c r="R25" s="1"/>
      <c r="S25" s="1"/>
      <c r="T25" s="1"/>
      <c r="U25" s="1"/>
      <c r="V25" s="1"/>
      <c r="W25" s="1"/>
      <c r="X25" s="1"/>
    </row>
    <row r="26" spans="4:24" ht="15" customHeight="1">
      <c r="D26" s="36"/>
      <c r="E26" s="21" t="s">
        <v>161</v>
      </c>
      <c r="F26" s="9" t="s">
        <v>7</v>
      </c>
      <c r="G26" s="193">
        <v>328.9</v>
      </c>
      <c r="H26" s="61">
        <v>306.7</v>
      </c>
      <c r="I26" s="61">
        <v>315</v>
      </c>
      <c r="J26" s="61">
        <v>277.60000000000002</v>
      </c>
      <c r="K26" s="61">
        <v>282.3</v>
      </c>
      <c r="L26" s="194">
        <v>0.17</v>
      </c>
      <c r="M26" s="4">
        <v>7.0000000000000007E-2</v>
      </c>
      <c r="N26" s="41"/>
      <c r="P26" s="93"/>
      <c r="Q26" s="32"/>
      <c r="R26" s="1"/>
      <c r="S26" s="1"/>
      <c r="T26" s="1"/>
      <c r="U26" s="1"/>
      <c r="V26" s="1"/>
      <c r="W26" s="1"/>
      <c r="X26" s="1"/>
    </row>
    <row r="27" spans="4:24" ht="15" customHeight="1">
      <c r="D27" s="36"/>
      <c r="E27" s="8" t="s">
        <v>0</v>
      </c>
      <c r="F27" s="9" t="s">
        <v>7</v>
      </c>
      <c r="G27" s="193">
        <v>138</v>
      </c>
      <c r="H27" s="61">
        <v>129.5</v>
      </c>
      <c r="I27" s="61">
        <v>132</v>
      </c>
      <c r="J27" s="61">
        <v>117.3</v>
      </c>
      <c r="K27" s="61">
        <v>121.9</v>
      </c>
      <c r="L27" s="194">
        <v>0.13</v>
      </c>
      <c r="M27" s="4">
        <v>7.0000000000000007E-2</v>
      </c>
      <c r="N27" s="41"/>
      <c r="P27" s="93"/>
      <c r="Q27" s="32"/>
      <c r="R27" s="1"/>
      <c r="S27" s="1"/>
      <c r="T27" s="1"/>
      <c r="U27" s="1"/>
      <c r="V27" s="1"/>
      <c r="W27" s="1"/>
      <c r="X27" s="1"/>
    </row>
    <row r="28" spans="4:24" ht="15" customHeight="1">
      <c r="D28" s="36"/>
      <c r="E28" s="8" t="s">
        <v>1</v>
      </c>
      <c r="F28" s="9" t="s">
        <v>7</v>
      </c>
      <c r="G28" s="193">
        <v>152</v>
      </c>
      <c r="H28" s="61">
        <v>141.69999999999999</v>
      </c>
      <c r="I28" s="61">
        <v>146</v>
      </c>
      <c r="J28" s="61">
        <v>128.9</v>
      </c>
      <c r="K28" s="61">
        <v>128.69999999999999</v>
      </c>
      <c r="L28" s="194">
        <v>0.18</v>
      </c>
      <c r="M28" s="4">
        <v>7.0000000000000007E-2</v>
      </c>
      <c r="N28" s="41"/>
      <c r="P28" s="93"/>
      <c r="Q28" s="32"/>
      <c r="R28" s="1"/>
      <c r="S28" s="1"/>
      <c r="T28" s="1"/>
      <c r="U28" s="1"/>
      <c r="V28" s="1"/>
      <c r="W28" s="1"/>
      <c r="X28" s="1"/>
    </row>
    <row r="29" spans="4:24" ht="15" customHeight="1">
      <c r="D29" s="36"/>
      <c r="E29" s="9" t="s">
        <v>72</v>
      </c>
      <c r="F29" s="17" t="s">
        <v>54</v>
      </c>
      <c r="G29" s="205">
        <v>3553</v>
      </c>
      <c r="H29" s="64">
        <v>3367</v>
      </c>
      <c r="I29" s="64">
        <v>3613</v>
      </c>
      <c r="J29" s="64">
        <v>3301</v>
      </c>
      <c r="K29" s="64">
        <v>3250</v>
      </c>
      <c r="L29" s="194">
        <v>0.09</v>
      </c>
      <c r="M29" s="4">
        <v>0.06</v>
      </c>
      <c r="N29" s="41"/>
      <c r="P29" s="93"/>
      <c r="Q29" s="32"/>
      <c r="R29" s="1"/>
      <c r="S29" s="1"/>
      <c r="T29" s="1"/>
      <c r="U29" s="1"/>
      <c r="V29" s="1"/>
      <c r="W29" s="1"/>
      <c r="X29" s="1"/>
    </row>
    <row r="30" spans="4:24" ht="15" customHeight="1">
      <c r="D30" s="36"/>
      <c r="E30" s="9" t="s">
        <v>169</v>
      </c>
      <c r="F30" s="18" t="s">
        <v>20</v>
      </c>
      <c r="G30" s="206">
        <v>3.39</v>
      </c>
      <c r="H30" s="10">
        <v>3.46</v>
      </c>
      <c r="I30" s="10">
        <v>3.31</v>
      </c>
      <c r="J30" s="10">
        <v>3.31</v>
      </c>
      <c r="K30" s="10">
        <v>3.18</v>
      </c>
      <c r="L30" s="194">
        <v>7.0000000000000007E-2</v>
      </c>
      <c r="M30" s="4">
        <v>-0.02</v>
      </c>
      <c r="N30" s="41"/>
      <c r="P30" s="32"/>
      <c r="Q30" s="32"/>
      <c r="R30" s="1"/>
      <c r="S30" s="1"/>
      <c r="T30" s="1"/>
      <c r="U30" s="1"/>
      <c r="V30" s="1"/>
      <c r="W30" s="1"/>
      <c r="X30" s="1"/>
    </row>
    <row r="31" spans="4:24" ht="15" customHeight="1">
      <c r="D31" s="36"/>
      <c r="E31" s="215" t="s">
        <v>25</v>
      </c>
      <c r="F31" s="182"/>
      <c r="G31" s="214"/>
      <c r="H31" s="182"/>
      <c r="I31" s="182"/>
      <c r="J31" s="182"/>
      <c r="K31" s="182"/>
      <c r="L31" s="214"/>
      <c r="M31" s="182"/>
      <c r="N31" s="41"/>
      <c r="P31" s="32"/>
      <c r="R31" s="1"/>
      <c r="S31" s="1"/>
      <c r="T31" s="1"/>
      <c r="U31" s="1"/>
      <c r="V31" s="1"/>
      <c r="W31" s="1"/>
      <c r="X31" s="1"/>
    </row>
    <row r="32" spans="4:24" ht="15" customHeight="1">
      <c r="D32" s="36"/>
      <c r="E32" s="21" t="s">
        <v>161</v>
      </c>
      <c r="F32" s="9" t="s">
        <v>7</v>
      </c>
      <c r="G32" s="193">
        <v>156</v>
      </c>
      <c r="H32" s="61">
        <v>185.5</v>
      </c>
      <c r="I32" s="61">
        <v>204.8</v>
      </c>
      <c r="J32" s="61">
        <v>50.1</v>
      </c>
      <c r="K32" s="61">
        <v>167.7</v>
      </c>
      <c r="L32" s="194">
        <v>-7.0000000000000007E-2</v>
      </c>
      <c r="M32" s="4">
        <v>-0.16</v>
      </c>
      <c r="N32" s="41"/>
      <c r="P32" s="93"/>
      <c r="Q32" s="32"/>
      <c r="R32" s="1"/>
      <c r="S32" s="1"/>
      <c r="T32" s="1"/>
      <c r="U32" s="1"/>
      <c r="V32" s="1"/>
      <c r="W32" s="1"/>
      <c r="X32" s="1"/>
    </row>
    <row r="33" spans="2:24" ht="15" customHeight="1">
      <c r="D33" s="36"/>
      <c r="E33" s="8" t="s">
        <v>0</v>
      </c>
      <c r="F33" s="9" t="s">
        <v>7</v>
      </c>
      <c r="G33" s="193">
        <v>79.900000000000006</v>
      </c>
      <c r="H33" s="61">
        <v>93.4</v>
      </c>
      <c r="I33" s="61">
        <v>102.8</v>
      </c>
      <c r="J33" s="61">
        <v>25.3</v>
      </c>
      <c r="K33" s="61">
        <v>85.5</v>
      </c>
      <c r="L33" s="194">
        <v>-7.0000000000000007E-2</v>
      </c>
      <c r="M33" s="4">
        <v>-0.14000000000000001</v>
      </c>
      <c r="N33" s="41"/>
      <c r="P33" s="93"/>
      <c r="Q33" s="32"/>
      <c r="R33" s="1"/>
      <c r="S33" s="1"/>
      <c r="T33" s="1"/>
      <c r="U33" s="1"/>
      <c r="V33" s="1"/>
      <c r="W33" s="1"/>
      <c r="X33" s="1"/>
    </row>
    <row r="34" spans="2:24" ht="15" customHeight="1">
      <c r="D34" s="36"/>
      <c r="E34" s="8" t="s">
        <v>1</v>
      </c>
      <c r="F34" s="9" t="s">
        <v>7</v>
      </c>
      <c r="G34" s="193">
        <v>35.6</v>
      </c>
      <c r="H34" s="61">
        <v>44</v>
      </c>
      <c r="I34" s="61">
        <v>48.3</v>
      </c>
      <c r="J34" s="61">
        <v>11.7</v>
      </c>
      <c r="K34" s="61">
        <v>39.1</v>
      </c>
      <c r="L34" s="194">
        <v>-0.09</v>
      </c>
      <c r="M34" s="4">
        <v>-0.19</v>
      </c>
      <c r="N34" s="41"/>
      <c r="P34" s="93"/>
      <c r="Q34" s="32"/>
      <c r="R34" s="1"/>
      <c r="S34" s="1"/>
      <c r="T34" s="1"/>
      <c r="U34" s="1"/>
      <c r="V34" s="1"/>
      <c r="W34" s="1"/>
      <c r="X34" s="1"/>
    </row>
    <row r="35" spans="2:24" ht="15" customHeight="1">
      <c r="D35" s="36"/>
      <c r="E35" s="9" t="s">
        <v>72</v>
      </c>
      <c r="F35" s="17" t="s">
        <v>54</v>
      </c>
      <c r="G35" s="205">
        <v>1243</v>
      </c>
      <c r="H35" s="64">
        <v>1365</v>
      </c>
      <c r="I35" s="64">
        <v>1405</v>
      </c>
      <c r="J35" s="64">
        <v>380</v>
      </c>
      <c r="K35" s="64">
        <v>1366</v>
      </c>
      <c r="L35" s="194">
        <v>-0.09</v>
      </c>
      <c r="M35" s="4">
        <v>-0.09</v>
      </c>
      <c r="N35" s="41"/>
      <c r="P35" s="93"/>
      <c r="Q35" s="32"/>
      <c r="R35" s="1"/>
      <c r="S35" s="1"/>
      <c r="T35" s="1"/>
      <c r="U35" s="1"/>
      <c r="V35" s="1"/>
      <c r="W35" s="1"/>
      <c r="X35" s="1"/>
    </row>
    <row r="36" spans="2:24" ht="15" customHeight="1">
      <c r="D36" s="36"/>
      <c r="E36" s="9" t="s">
        <v>169</v>
      </c>
      <c r="F36" s="18" t="s">
        <v>20</v>
      </c>
      <c r="G36" s="206">
        <v>4.04</v>
      </c>
      <c r="H36" s="10">
        <v>4.3099999999999996</v>
      </c>
      <c r="I36" s="10">
        <v>4.59</v>
      </c>
      <c r="J36" s="10">
        <v>4.25</v>
      </c>
      <c r="K36" s="10">
        <v>3.88</v>
      </c>
      <c r="L36" s="194">
        <v>0.04</v>
      </c>
      <c r="M36" s="4">
        <v>-0.06</v>
      </c>
      <c r="N36" s="41"/>
      <c r="P36" s="32"/>
      <c r="Q36" s="32"/>
      <c r="R36" s="1"/>
      <c r="S36" s="1"/>
      <c r="T36" s="1"/>
      <c r="U36" s="1"/>
      <c r="V36" s="1"/>
      <c r="W36" s="1"/>
      <c r="X36" s="1"/>
    </row>
    <row r="37" spans="2:24" ht="15" customHeight="1">
      <c r="D37" s="36"/>
      <c r="E37" s="215" t="s">
        <v>31</v>
      </c>
      <c r="F37" s="182"/>
      <c r="G37" s="214"/>
      <c r="H37" s="182"/>
      <c r="I37" s="182"/>
      <c r="J37" s="182"/>
      <c r="K37" s="182"/>
      <c r="L37" s="214"/>
      <c r="M37" s="182"/>
      <c r="N37" s="41"/>
      <c r="P37" s="32"/>
      <c r="R37" s="1"/>
      <c r="S37" s="1"/>
      <c r="T37" s="1"/>
      <c r="U37" s="1"/>
      <c r="V37" s="1"/>
      <c r="W37" s="1"/>
      <c r="X37" s="1"/>
    </row>
    <row r="38" spans="2:24" ht="15" customHeight="1">
      <c r="D38" s="36"/>
      <c r="E38" s="21" t="s">
        <v>161</v>
      </c>
      <c r="F38" s="9" t="s">
        <v>7</v>
      </c>
      <c r="G38" s="193">
        <v>50.9</v>
      </c>
      <c r="H38" s="61">
        <v>55.8</v>
      </c>
      <c r="I38" s="61">
        <v>60</v>
      </c>
      <c r="J38" s="61">
        <v>31.3</v>
      </c>
      <c r="K38" s="61">
        <v>49</v>
      </c>
      <c r="L38" s="194">
        <v>0.04</v>
      </c>
      <c r="M38" s="4">
        <v>-0.09</v>
      </c>
      <c r="N38" s="41"/>
      <c r="P38" s="93"/>
      <c r="Q38" s="32"/>
      <c r="R38" s="1"/>
      <c r="S38" s="1"/>
      <c r="T38" s="1"/>
      <c r="U38" s="1"/>
      <c r="V38" s="1"/>
      <c r="W38" s="1"/>
      <c r="X38" s="1"/>
    </row>
    <row r="39" spans="2:24" ht="15" customHeight="1">
      <c r="D39" s="36"/>
      <c r="E39" s="8" t="s">
        <v>0</v>
      </c>
      <c r="F39" s="9" t="s">
        <v>7</v>
      </c>
      <c r="G39" s="193">
        <v>22.6</v>
      </c>
      <c r="H39" s="61">
        <v>24.6</v>
      </c>
      <c r="I39" s="61">
        <v>27</v>
      </c>
      <c r="J39" s="61">
        <v>13.9</v>
      </c>
      <c r="K39" s="61">
        <v>21.8</v>
      </c>
      <c r="L39" s="194">
        <v>0.04</v>
      </c>
      <c r="M39" s="4">
        <v>-0.08</v>
      </c>
      <c r="N39" s="41"/>
      <c r="P39" s="93"/>
      <c r="Q39" s="32"/>
      <c r="R39" s="1"/>
      <c r="S39" s="1"/>
      <c r="T39" s="1"/>
      <c r="U39" s="1"/>
      <c r="V39" s="1"/>
      <c r="W39" s="1"/>
      <c r="X39" s="1"/>
    </row>
    <row r="40" spans="2:24" ht="15" customHeight="1">
      <c r="D40" s="36"/>
      <c r="E40" s="8" t="s">
        <v>1</v>
      </c>
      <c r="F40" s="9" t="s">
        <v>7</v>
      </c>
      <c r="G40" s="193">
        <v>20</v>
      </c>
      <c r="H40" s="61">
        <v>22</v>
      </c>
      <c r="I40" s="61">
        <v>23.6</v>
      </c>
      <c r="J40" s="61">
        <v>12.1</v>
      </c>
      <c r="K40" s="61">
        <v>19.600000000000001</v>
      </c>
      <c r="L40" s="194">
        <v>0.02</v>
      </c>
      <c r="M40" s="4">
        <v>-0.09</v>
      </c>
      <c r="N40" s="41"/>
      <c r="P40" s="93"/>
      <c r="Q40" s="32"/>
      <c r="R40" s="1"/>
      <c r="S40" s="1"/>
      <c r="T40" s="1"/>
      <c r="U40" s="1"/>
      <c r="V40" s="1"/>
      <c r="W40" s="1"/>
      <c r="X40" s="1"/>
    </row>
    <row r="41" spans="2:24" ht="15" customHeight="1">
      <c r="D41" s="36"/>
      <c r="E41" s="9" t="s">
        <v>72</v>
      </c>
      <c r="F41" s="17" t="s">
        <v>54</v>
      </c>
      <c r="G41" s="205">
        <v>521</v>
      </c>
      <c r="H41" s="64">
        <v>550</v>
      </c>
      <c r="I41" s="64">
        <v>515</v>
      </c>
      <c r="J41" s="64">
        <v>378</v>
      </c>
      <c r="K41" s="64">
        <v>516</v>
      </c>
      <c r="L41" s="194">
        <v>0.01</v>
      </c>
      <c r="M41" s="4">
        <v>-0.05</v>
      </c>
      <c r="N41" s="41"/>
      <c r="P41" s="93"/>
      <c r="Q41" s="32"/>
      <c r="R41" s="1"/>
      <c r="S41" s="1"/>
      <c r="T41" s="1"/>
      <c r="U41" s="1"/>
      <c r="V41" s="1"/>
      <c r="W41" s="1"/>
      <c r="X41" s="1"/>
    </row>
    <row r="42" spans="2:24" ht="15" customHeight="1">
      <c r="D42" s="36"/>
      <c r="E42" s="9" t="s">
        <v>169</v>
      </c>
      <c r="F42" s="18" t="s">
        <v>20</v>
      </c>
      <c r="G42" s="206">
        <v>3.52</v>
      </c>
      <c r="H42" s="10">
        <v>3.62</v>
      </c>
      <c r="I42" s="10">
        <v>3.65</v>
      </c>
      <c r="J42" s="10">
        <v>3.64</v>
      </c>
      <c r="K42" s="10">
        <v>3.41</v>
      </c>
      <c r="L42" s="194">
        <v>0.03</v>
      </c>
      <c r="M42" s="4">
        <v>-0.03</v>
      </c>
      <c r="N42" s="41"/>
      <c r="P42" s="32"/>
      <c r="Q42" s="32"/>
      <c r="R42" s="1"/>
      <c r="S42" s="1"/>
      <c r="T42" s="1"/>
      <c r="U42" s="1"/>
      <c r="V42" s="1"/>
      <c r="W42" s="1"/>
      <c r="X42" s="1"/>
    </row>
    <row r="43" spans="2:24" ht="15" customHeight="1">
      <c r="D43" s="36"/>
      <c r="E43" s="215" t="s">
        <v>46</v>
      </c>
      <c r="F43" s="182"/>
      <c r="G43" s="214"/>
      <c r="H43" s="182"/>
      <c r="I43" s="182"/>
      <c r="J43" s="182"/>
      <c r="K43" s="182"/>
      <c r="L43" s="214"/>
      <c r="M43" s="182"/>
      <c r="N43" s="41"/>
      <c r="P43" s="32"/>
      <c r="R43" s="1"/>
      <c r="S43" s="1"/>
      <c r="T43" s="1"/>
      <c r="U43" s="1"/>
      <c r="V43" s="1"/>
      <c r="W43" s="1"/>
      <c r="X43" s="1"/>
    </row>
    <row r="44" spans="2:24" ht="15" customHeight="1">
      <c r="D44" s="36"/>
      <c r="E44" s="21" t="s">
        <v>161</v>
      </c>
      <c r="F44" s="9" t="s">
        <v>7</v>
      </c>
      <c r="G44" s="193">
        <v>58.6</v>
      </c>
      <c r="H44" s="61">
        <v>69.8</v>
      </c>
      <c r="I44" s="61">
        <v>72.2</v>
      </c>
      <c r="J44" s="61">
        <v>20.399999999999999</v>
      </c>
      <c r="K44" s="61">
        <v>61.2</v>
      </c>
      <c r="L44" s="194">
        <v>-0.04</v>
      </c>
      <c r="M44" s="4">
        <v>-0.16</v>
      </c>
      <c r="N44" s="41"/>
      <c r="P44" s="93"/>
      <c r="Q44" s="32"/>
      <c r="R44" s="1"/>
      <c r="S44" s="1"/>
      <c r="T44" s="1"/>
      <c r="U44" s="1"/>
      <c r="V44" s="1"/>
      <c r="W44" s="1"/>
      <c r="X44" s="1"/>
    </row>
    <row r="45" spans="2:24" ht="15" customHeight="1">
      <c r="B45" s="1"/>
      <c r="C45" s="1"/>
      <c r="D45" s="36"/>
      <c r="E45" s="8" t="s">
        <v>0</v>
      </c>
      <c r="F45" s="9" t="s">
        <v>7</v>
      </c>
      <c r="G45" s="193">
        <v>27</v>
      </c>
      <c r="H45" s="61">
        <v>32.1</v>
      </c>
      <c r="I45" s="61">
        <v>33.299999999999997</v>
      </c>
      <c r="J45" s="61">
        <v>9.5</v>
      </c>
      <c r="K45" s="61">
        <v>28.3</v>
      </c>
      <c r="L45" s="194">
        <v>-0.05</v>
      </c>
      <c r="M45" s="4">
        <v>-0.16</v>
      </c>
      <c r="N45" s="41"/>
      <c r="P45" s="93"/>
      <c r="Q45" s="32"/>
      <c r="R45" s="1"/>
      <c r="S45" s="1"/>
      <c r="T45" s="1"/>
      <c r="U45" s="1"/>
      <c r="V45" s="1"/>
      <c r="W45" s="1"/>
      <c r="X45" s="1"/>
    </row>
    <row r="46" spans="2:24" ht="15" customHeight="1">
      <c r="D46" s="36"/>
      <c r="E46" s="8" t="s">
        <v>1</v>
      </c>
      <c r="F46" s="9" t="s">
        <v>7</v>
      </c>
      <c r="G46" s="193">
        <v>16.8</v>
      </c>
      <c r="H46" s="61">
        <v>20.2</v>
      </c>
      <c r="I46" s="61">
        <v>20.7</v>
      </c>
      <c r="J46" s="61">
        <v>5.8</v>
      </c>
      <c r="K46" s="61">
        <v>17.2</v>
      </c>
      <c r="L46" s="194">
        <v>-0.02</v>
      </c>
      <c r="M46" s="4">
        <v>-0.17</v>
      </c>
      <c r="N46" s="41"/>
      <c r="P46" s="93"/>
      <c r="Q46" s="32"/>
      <c r="R46" s="1"/>
      <c r="S46" s="1"/>
      <c r="T46" s="1"/>
      <c r="U46" s="1"/>
      <c r="V46" s="1"/>
      <c r="W46" s="1"/>
      <c r="X46" s="1"/>
    </row>
    <row r="47" spans="2:24" ht="15" customHeight="1">
      <c r="D47" s="36"/>
      <c r="E47" s="9" t="s">
        <v>72</v>
      </c>
      <c r="F47" s="17" t="s">
        <v>54</v>
      </c>
      <c r="G47" s="205">
        <v>577</v>
      </c>
      <c r="H47" s="64">
        <v>646</v>
      </c>
      <c r="I47" s="64">
        <v>657</v>
      </c>
      <c r="J47" s="64">
        <v>206</v>
      </c>
      <c r="K47" s="64">
        <v>576</v>
      </c>
      <c r="L47" s="194">
        <v>0</v>
      </c>
      <c r="M47" s="4">
        <v>-0.11</v>
      </c>
      <c r="N47" s="41"/>
      <c r="P47" s="93"/>
      <c r="Q47" s="32"/>
      <c r="R47" s="1"/>
      <c r="S47" s="1"/>
      <c r="T47" s="1"/>
      <c r="U47" s="1"/>
      <c r="V47" s="1"/>
      <c r="W47" s="1"/>
      <c r="X47" s="1"/>
    </row>
    <row r="48" spans="2:24" ht="15" customHeight="1">
      <c r="D48" s="36"/>
      <c r="E48" s="9" t="s">
        <v>169</v>
      </c>
      <c r="F48" s="18" t="s">
        <v>20</v>
      </c>
      <c r="G48" s="206">
        <v>3.2</v>
      </c>
      <c r="H48" s="10">
        <v>3.4</v>
      </c>
      <c r="I48" s="10">
        <v>3.41</v>
      </c>
      <c r="J48" s="10">
        <v>3.13</v>
      </c>
      <c r="K48" s="10">
        <v>3.27</v>
      </c>
      <c r="L48" s="194">
        <v>-0.02</v>
      </c>
      <c r="M48" s="4">
        <v>-0.06</v>
      </c>
      <c r="N48" s="41"/>
      <c r="P48" s="32"/>
      <c r="Q48" s="32"/>
      <c r="R48" s="1"/>
      <c r="S48" s="1"/>
      <c r="T48" s="1"/>
      <c r="U48" s="1"/>
      <c r="V48" s="1"/>
      <c r="W48" s="1"/>
      <c r="X48" s="1"/>
    </row>
    <row r="49" spans="2:24" ht="15" customHeight="1">
      <c r="D49" s="36"/>
      <c r="E49" s="215" t="s">
        <v>172</v>
      </c>
      <c r="F49" s="182"/>
      <c r="G49" s="214"/>
      <c r="H49" s="182"/>
      <c r="I49" s="182"/>
      <c r="J49" s="182"/>
      <c r="K49" s="182"/>
      <c r="L49" s="214"/>
      <c r="M49" s="182"/>
      <c r="N49" s="41"/>
      <c r="P49" s="32"/>
      <c r="R49" s="1"/>
      <c r="S49" s="1"/>
      <c r="T49" s="1"/>
      <c r="U49" s="1"/>
      <c r="V49" s="1"/>
      <c r="W49" s="1"/>
      <c r="X49" s="1"/>
    </row>
    <row r="50" spans="2:24" ht="15" customHeight="1">
      <c r="D50" s="36"/>
      <c r="E50" s="21" t="s">
        <v>161</v>
      </c>
      <c r="F50" s="9" t="s">
        <v>7</v>
      </c>
      <c r="G50" s="193">
        <v>100.3</v>
      </c>
      <c r="H50" s="61">
        <v>99</v>
      </c>
      <c r="I50" s="61">
        <v>95.3</v>
      </c>
      <c r="J50" s="61">
        <v>50.8</v>
      </c>
      <c r="K50" s="61">
        <v>94.4</v>
      </c>
      <c r="L50" s="194">
        <v>0.06</v>
      </c>
      <c r="M50" s="4">
        <v>0.01</v>
      </c>
      <c r="N50" s="41"/>
      <c r="P50" s="93"/>
      <c r="Q50" s="32"/>
      <c r="R50" s="1"/>
      <c r="S50" s="1"/>
      <c r="T50" s="1"/>
      <c r="U50" s="1"/>
      <c r="V50" s="1"/>
      <c r="W50" s="1"/>
      <c r="X50" s="1"/>
    </row>
    <row r="51" spans="2:24" ht="15" customHeight="1">
      <c r="D51" s="36"/>
      <c r="E51" s="8" t="s">
        <v>0</v>
      </c>
      <c r="F51" s="9" t="s">
        <v>7</v>
      </c>
      <c r="G51" s="193">
        <v>44.8</v>
      </c>
      <c r="H51" s="61">
        <v>45.1</v>
      </c>
      <c r="I51" s="61">
        <v>42.7</v>
      </c>
      <c r="J51" s="61">
        <v>22.7</v>
      </c>
      <c r="K51" s="61">
        <v>41.9</v>
      </c>
      <c r="L51" s="194">
        <v>7.0000000000000007E-2</v>
      </c>
      <c r="M51" s="4">
        <v>-0.01</v>
      </c>
      <c r="N51" s="41"/>
      <c r="P51" s="93"/>
      <c r="Q51" s="32"/>
      <c r="R51" s="1"/>
      <c r="S51" s="1"/>
      <c r="T51" s="1"/>
      <c r="U51" s="1"/>
      <c r="V51" s="1"/>
      <c r="W51" s="1"/>
      <c r="X51" s="1"/>
    </row>
    <row r="52" spans="2:24" ht="15" customHeight="1">
      <c r="D52" s="36"/>
      <c r="E52" s="8" t="s">
        <v>1</v>
      </c>
      <c r="F52" s="9" t="s">
        <v>7</v>
      </c>
      <c r="G52" s="193">
        <v>29.9</v>
      </c>
      <c r="H52" s="61">
        <v>28.1</v>
      </c>
      <c r="I52" s="61">
        <v>28.2</v>
      </c>
      <c r="J52" s="61">
        <v>14.8</v>
      </c>
      <c r="K52" s="61">
        <v>28.4</v>
      </c>
      <c r="L52" s="194">
        <v>0.05</v>
      </c>
      <c r="M52" s="4">
        <v>0.06</v>
      </c>
      <c r="N52" s="41"/>
      <c r="P52" s="93"/>
      <c r="Q52" s="32"/>
      <c r="R52" s="1"/>
      <c r="S52" s="1"/>
      <c r="T52" s="1"/>
      <c r="U52" s="1"/>
      <c r="V52" s="1"/>
      <c r="W52" s="1"/>
      <c r="X52" s="1"/>
    </row>
    <row r="53" spans="2:24" ht="15" customHeight="1">
      <c r="D53" s="36"/>
      <c r="E53" s="9" t="s">
        <v>72</v>
      </c>
      <c r="F53" s="17" t="s">
        <v>54</v>
      </c>
      <c r="G53" s="205">
        <v>812</v>
      </c>
      <c r="H53" s="64">
        <v>808</v>
      </c>
      <c r="I53" s="64">
        <v>762</v>
      </c>
      <c r="J53" s="64">
        <v>401</v>
      </c>
      <c r="K53" s="64">
        <v>790</v>
      </c>
      <c r="L53" s="194">
        <v>0.03</v>
      </c>
      <c r="M53" s="4">
        <v>0.01</v>
      </c>
      <c r="N53" s="41"/>
      <c r="P53" s="93"/>
      <c r="Q53" s="32"/>
      <c r="R53" s="1"/>
      <c r="S53" s="1"/>
      <c r="T53" s="1"/>
      <c r="U53" s="1"/>
      <c r="V53" s="1"/>
      <c r="W53" s="1"/>
      <c r="X53" s="1"/>
    </row>
    <row r="54" spans="2:24" ht="15" customHeight="1">
      <c r="D54" s="36"/>
      <c r="E54" s="9" t="s">
        <v>169</v>
      </c>
      <c r="F54" s="18" t="s">
        <v>20</v>
      </c>
      <c r="G54" s="206">
        <v>3.7</v>
      </c>
      <c r="H54" s="10">
        <v>3.67</v>
      </c>
      <c r="I54" s="10">
        <v>3.75</v>
      </c>
      <c r="J54" s="10">
        <v>3.7</v>
      </c>
      <c r="K54" s="10">
        <v>3.86</v>
      </c>
      <c r="L54" s="194">
        <v>-0.04</v>
      </c>
      <c r="M54" s="4">
        <v>0.01</v>
      </c>
      <c r="N54" s="41"/>
      <c r="P54" s="32"/>
      <c r="R54" s="1"/>
      <c r="S54" s="1"/>
      <c r="T54" s="1"/>
      <c r="U54" s="1"/>
      <c r="V54" s="1"/>
      <c r="W54" s="1"/>
      <c r="X54" s="1"/>
    </row>
    <row r="55" spans="2:24" ht="15" customHeight="1">
      <c r="D55" s="36"/>
      <c r="E55" s="215" t="s">
        <v>173</v>
      </c>
      <c r="F55" s="182"/>
      <c r="G55" s="214"/>
      <c r="H55" s="182"/>
      <c r="I55" s="182"/>
      <c r="J55" s="182"/>
      <c r="K55" s="182"/>
      <c r="L55" s="214"/>
      <c r="M55" s="182"/>
      <c r="N55" s="41"/>
      <c r="P55" s="32"/>
      <c r="R55" s="1"/>
      <c r="S55" s="1"/>
      <c r="T55" s="1"/>
      <c r="U55" s="1"/>
      <c r="V55" s="1"/>
      <c r="W55" s="1"/>
      <c r="X55" s="1"/>
    </row>
    <row r="56" spans="2:24" ht="15" customHeight="1">
      <c r="D56" s="36"/>
      <c r="E56" s="21" t="s">
        <v>161</v>
      </c>
      <c r="F56" s="9" t="s">
        <v>7</v>
      </c>
      <c r="G56" s="193">
        <v>35.9</v>
      </c>
      <c r="H56" s="61">
        <v>24.9</v>
      </c>
      <c r="I56" s="61">
        <v>30.7</v>
      </c>
      <c r="J56" s="61">
        <v>15.9</v>
      </c>
      <c r="K56" s="61">
        <v>35.799999999999997</v>
      </c>
      <c r="L56" s="194">
        <v>0</v>
      </c>
      <c r="M56" s="4">
        <v>0.44</v>
      </c>
      <c r="N56" s="41"/>
      <c r="P56" s="93"/>
      <c r="Q56" s="32"/>
      <c r="R56" s="1"/>
      <c r="S56" s="1"/>
      <c r="T56" s="1"/>
      <c r="U56" s="1"/>
      <c r="V56" s="1"/>
      <c r="W56" s="1"/>
      <c r="X56" s="1"/>
    </row>
    <row r="57" spans="2:24" ht="15" customHeight="1">
      <c r="B57" s="1"/>
      <c r="C57" s="1"/>
      <c r="D57" s="36"/>
      <c r="E57" s="8" t="s">
        <v>0</v>
      </c>
      <c r="F57" s="9" t="s">
        <v>7</v>
      </c>
      <c r="G57" s="193">
        <v>14</v>
      </c>
      <c r="H57" s="61">
        <v>9.8000000000000007</v>
      </c>
      <c r="I57" s="61">
        <v>12</v>
      </c>
      <c r="J57" s="61">
        <v>6.2</v>
      </c>
      <c r="K57" s="61">
        <v>14.1</v>
      </c>
      <c r="L57" s="194">
        <v>-0.01</v>
      </c>
      <c r="M57" s="4">
        <v>0.43</v>
      </c>
      <c r="N57" s="41"/>
      <c r="P57" s="93"/>
      <c r="Q57" s="32"/>
      <c r="R57" s="1"/>
      <c r="S57" s="1"/>
      <c r="T57" s="1"/>
      <c r="U57" s="1"/>
      <c r="V57" s="1"/>
      <c r="W57" s="1"/>
      <c r="X57" s="1"/>
    </row>
    <row r="58" spans="2:24" ht="15" customHeight="1">
      <c r="D58" s="36"/>
      <c r="E58" s="8" t="s">
        <v>1</v>
      </c>
      <c r="F58" s="9" t="s">
        <v>7</v>
      </c>
      <c r="G58" s="193">
        <v>13.5</v>
      </c>
      <c r="H58" s="61">
        <v>9.3000000000000007</v>
      </c>
      <c r="I58" s="61">
        <v>11.6</v>
      </c>
      <c r="J58" s="61">
        <v>6</v>
      </c>
      <c r="K58" s="61">
        <v>13.5</v>
      </c>
      <c r="L58" s="194">
        <v>0</v>
      </c>
      <c r="M58" s="4">
        <v>0.45</v>
      </c>
      <c r="N58" s="41"/>
      <c r="P58" s="93"/>
      <c r="Q58" s="32"/>
      <c r="R58" s="1"/>
      <c r="S58" s="1"/>
      <c r="T58" s="1"/>
      <c r="U58" s="1"/>
      <c r="V58" s="1"/>
      <c r="W58" s="1"/>
      <c r="X58" s="1"/>
    </row>
    <row r="59" spans="2:24" ht="15" customHeight="1">
      <c r="D59" s="36"/>
      <c r="E59" s="9" t="s">
        <v>72</v>
      </c>
      <c r="F59" s="17" t="s">
        <v>54</v>
      </c>
      <c r="G59" s="205">
        <v>288</v>
      </c>
      <c r="H59" s="64">
        <v>204</v>
      </c>
      <c r="I59" s="64">
        <v>247</v>
      </c>
      <c r="J59" s="64">
        <v>130</v>
      </c>
      <c r="K59" s="64">
        <v>250</v>
      </c>
      <c r="L59" s="194">
        <v>0.15</v>
      </c>
      <c r="M59" s="4">
        <v>0.41</v>
      </c>
      <c r="N59" s="41"/>
      <c r="P59" s="93"/>
      <c r="Q59" s="32"/>
      <c r="R59" s="1"/>
      <c r="S59" s="1"/>
      <c r="T59" s="1"/>
      <c r="U59" s="1"/>
      <c r="V59" s="1"/>
      <c r="W59" s="1"/>
      <c r="X59" s="1"/>
    </row>
    <row r="60" spans="2:24" ht="15" customHeight="1">
      <c r="D60" s="36"/>
      <c r="E60" s="9" t="s">
        <v>169</v>
      </c>
      <c r="F60" s="18" t="s">
        <v>20</v>
      </c>
      <c r="G60" s="206">
        <v>3.89</v>
      </c>
      <c r="H60" s="10">
        <v>3.78</v>
      </c>
      <c r="I60" s="10">
        <v>3.84</v>
      </c>
      <c r="J60" s="10">
        <v>3.83</v>
      </c>
      <c r="K60" s="10">
        <v>4.25</v>
      </c>
      <c r="L60" s="194">
        <v>-0.09</v>
      </c>
      <c r="M60" s="4">
        <v>0.03</v>
      </c>
      <c r="N60" s="41"/>
      <c r="P60" s="32"/>
      <c r="Q60" s="32"/>
      <c r="R60" s="1"/>
      <c r="S60" s="1"/>
      <c r="T60" s="1"/>
      <c r="U60" s="1"/>
      <c r="V60" s="1"/>
      <c r="W60" s="1"/>
      <c r="X60" s="1"/>
    </row>
    <row r="61" spans="2:24" ht="15" customHeight="1">
      <c r="D61" s="36"/>
      <c r="E61" s="215" t="s">
        <v>174</v>
      </c>
      <c r="F61" s="182"/>
      <c r="G61" s="214"/>
      <c r="H61" s="182"/>
      <c r="I61" s="182"/>
      <c r="J61" s="182"/>
      <c r="K61" s="182"/>
      <c r="L61" s="214"/>
      <c r="M61" s="182"/>
      <c r="N61" s="41"/>
      <c r="P61" s="32"/>
      <c r="R61" s="1"/>
      <c r="S61" s="1"/>
      <c r="T61" s="1"/>
      <c r="U61" s="1"/>
      <c r="V61" s="1"/>
      <c r="W61" s="1"/>
      <c r="X61" s="1"/>
    </row>
    <row r="62" spans="2:24" ht="15" customHeight="1">
      <c r="D62" s="36"/>
      <c r="E62" s="21" t="s">
        <v>161</v>
      </c>
      <c r="F62" s="9" t="s">
        <v>7</v>
      </c>
      <c r="G62" s="193">
        <v>64.400000000000006</v>
      </c>
      <c r="H62" s="61">
        <v>74.099999999999994</v>
      </c>
      <c r="I62" s="61">
        <v>64.599999999999994</v>
      </c>
      <c r="J62" s="61">
        <v>43.1</v>
      </c>
      <c r="K62" s="61">
        <v>58.5</v>
      </c>
      <c r="L62" s="194">
        <v>0.1</v>
      </c>
      <c r="M62" s="4">
        <v>-0.13</v>
      </c>
      <c r="N62" s="41"/>
      <c r="P62" s="93"/>
      <c r="Q62" s="32"/>
      <c r="R62" s="1"/>
      <c r="S62" s="1"/>
      <c r="T62" s="1"/>
      <c r="U62" s="1"/>
      <c r="V62" s="1"/>
      <c r="W62" s="1"/>
      <c r="X62" s="1"/>
    </row>
    <row r="63" spans="2:24" ht="15" customHeight="1">
      <c r="B63" s="1"/>
      <c r="C63" s="1"/>
      <c r="D63" s="36"/>
      <c r="E63" s="8" t="s">
        <v>0</v>
      </c>
      <c r="F63" s="9" t="s">
        <v>7</v>
      </c>
      <c r="G63" s="193">
        <v>30.8</v>
      </c>
      <c r="H63" s="61">
        <v>35.299999999999997</v>
      </c>
      <c r="I63" s="61">
        <v>30.6</v>
      </c>
      <c r="J63" s="61">
        <v>19.8</v>
      </c>
      <c r="K63" s="61">
        <v>27.9</v>
      </c>
      <c r="L63" s="194">
        <v>0.1</v>
      </c>
      <c r="M63" s="4">
        <v>-0.13</v>
      </c>
      <c r="N63" s="41"/>
      <c r="P63" s="93"/>
      <c r="Q63" s="32"/>
      <c r="R63" s="1"/>
      <c r="S63" s="1"/>
      <c r="T63" s="1"/>
      <c r="U63" s="1"/>
      <c r="V63" s="1"/>
      <c r="W63" s="1"/>
      <c r="X63" s="1"/>
    </row>
    <row r="64" spans="2:24" ht="15" customHeight="1">
      <c r="D64" s="36"/>
      <c r="E64" s="8" t="s">
        <v>1</v>
      </c>
      <c r="F64" s="9" t="s">
        <v>7</v>
      </c>
      <c r="G64" s="193">
        <v>16.3</v>
      </c>
      <c r="H64" s="61">
        <v>18.899999999999999</v>
      </c>
      <c r="I64" s="61">
        <v>16.600000000000001</v>
      </c>
      <c r="J64" s="61">
        <v>10.5</v>
      </c>
      <c r="K64" s="61">
        <v>14.9</v>
      </c>
      <c r="L64" s="194">
        <v>0.09</v>
      </c>
      <c r="M64" s="4">
        <v>-0.14000000000000001</v>
      </c>
      <c r="N64" s="41"/>
      <c r="P64" s="93"/>
      <c r="Q64" s="32"/>
      <c r="R64" s="1"/>
      <c r="S64" s="1"/>
      <c r="T64" s="1"/>
      <c r="U64" s="1"/>
      <c r="V64" s="1"/>
      <c r="W64" s="1"/>
      <c r="X64" s="1"/>
    </row>
    <row r="65" spans="4:24" ht="15" customHeight="1">
      <c r="D65" s="36"/>
      <c r="E65" s="9" t="s">
        <v>72</v>
      </c>
      <c r="F65" s="17" t="s">
        <v>54</v>
      </c>
      <c r="G65" s="205">
        <v>524.9</v>
      </c>
      <c r="H65" s="64">
        <v>603.20000000000005</v>
      </c>
      <c r="I65" s="64">
        <v>514.79999999999995</v>
      </c>
      <c r="J65" s="64">
        <v>271.3</v>
      </c>
      <c r="K65" s="64">
        <v>539.6</v>
      </c>
      <c r="L65" s="194">
        <v>-0.03</v>
      </c>
      <c r="M65" s="4">
        <v>-0.13</v>
      </c>
      <c r="N65" s="41"/>
      <c r="P65" s="93"/>
      <c r="Q65" s="32"/>
      <c r="R65" s="1"/>
      <c r="S65" s="1"/>
      <c r="T65" s="1"/>
      <c r="U65" s="1"/>
      <c r="V65" s="1"/>
      <c r="W65" s="1"/>
      <c r="X65" s="1"/>
    </row>
    <row r="66" spans="4:24" ht="15" customHeight="1">
      <c r="D66" s="36"/>
      <c r="E66" s="9" t="s">
        <v>169</v>
      </c>
      <c r="F66" s="18" t="s">
        <v>20</v>
      </c>
      <c r="G66" s="206">
        <v>4</v>
      </c>
      <c r="H66" s="10">
        <v>4</v>
      </c>
      <c r="I66" s="10">
        <v>4</v>
      </c>
      <c r="J66" s="10">
        <v>4</v>
      </c>
      <c r="K66" s="10">
        <v>4</v>
      </c>
      <c r="L66" s="194">
        <v>-0.02</v>
      </c>
      <c r="M66" s="4">
        <v>-0.01</v>
      </c>
      <c r="N66" s="41"/>
      <c r="P66" s="32"/>
      <c r="Q66" s="32"/>
      <c r="R66" s="1"/>
      <c r="S66" s="1"/>
      <c r="T66" s="1"/>
      <c r="U66" s="1"/>
      <c r="V66" s="1"/>
      <c r="W66" s="1"/>
      <c r="X66" s="1"/>
    </row>
    <row r="67" spans="4:24" ht="7.5" customHeight="1">
      <c r="D67" s="37"/>
      <c r="E67" s="46"/>
      <c r="F67" s="46"/>
      <c r="G67" s="207"/>
      <c r="H67" s="46"/>
      <c r="I67" s="46"/>
      <c r="J67" s="46"/>
      <c r="K67" s="46"/>
      <c r="L67" s="207"/>
      <c r="M67" s="46"/>
      <c r="N67" s="42"/>
      <c r="R67" s="1"/>
      <c r="S67" s="1"/>
      <c r="T67" s="1"/>
      <c r="U67" s="1"/>
      <c r="V67" s="1"/>
      <c r="W67" s="1"/>
      <c r="X67" s="1"/>
    </row>
    <row r="68" spans="4:24" ht="15" customHeight="1">
      <c r="D68" s="38"/>
      <c r="E68" s="20"/>
      <c r="F68" s="20"/>
      <c r="G68" s="20"/>
      <c r="H68" s="20"/>
      <c r="I68" s="20"/>
      <c r="J68" s="20"/>
      <c r="K68" s="20"/>
      <c r="L68" s="20"/>
      <c r="M68" s="20"/>
      <c r="N68" s="38"/>
    </row>
    <row r="69" spans="4:24" ht="15" customHeight="1">
      <c r="D69" s="38"/>
      <c r="E69" s="20"/>
      <c r="F69" s="20"/>
      <c r="G69" s="20"/>
      <c r="H69" s="20"/>
      <c r="I69" s="20"/>
      <c r="J69" s="20"/>
      <c r="K69" s="20"/>
      <c r="L69" s="20"/>
      <c r="M69" s="20"/>
      <c r="N69" s="38"/>
    </row>
    <row r="70" spans="4:24" ht="15" customHeight="1">
      <c r="D70" s="38"/>
      <c r="E70" s="20"/>
      <c r="F70" s="20"/>
      <c r="G70" s="165"/>
      <c r="H70" s="165"/>
      <c r="I70" s="165"/>
      <c r="J70" s="165"/>
      <c r="K70" s="165"/>
      <c r="L70" s="167"/>
      <c r="M70" s="167"/>
      <c r="N70" s="166"/>
    </row>
    <row r="71" spans="4:24" ht="15" customHeight="1">
      <c r="D71" s="38"/>
      <c r="E71" s="20"/>
      <c r="F71" s="20"/>
      <c r="G71" s="165"/>
      <c r="H71" s="165"/>
      <c r="I71" s="165"/>
      <c r="J71" s="165"/>
      <c r="K71" s="165"/>
      <c r="L71" s="167"/>
      <c r="M71" s="167"/>
      <c r="N71" s="166"/>
    </row>
    <row r="72" spans="4:24" ht="15" customHeight="1">
      <c r="D72" s="38"/>
      <c r="E72" s="20"/>
      <c r="F72" s="20"/>
      <c r="G72" s="165"/>
      <c r="H72" s="165"/>
      <c r="I72" s="165"/>
      <c r="J72" s="165"/>
      <c r="K72" s="165"/>
      <c r="L72" s="167"/>
      <c r="M72" s="167"/>
      <c r="N72" s="166"/>
    </row>
    <row r="73" spans="4:24" ht="15" customHeight="1">
      <c r="D73" s="38"/>
      <c r="E73" s="20"/>
      <c r="F73" s="20"/>
      <c r="G73" s="165"/>
      <c r="H73" s="165"/>
      <c r="I73" s="165"/>
      <c r="J73" s="165"/>
      <c r="K73" s="165"/>
      <c r="L73" s="167"/>
      <c r="M73" s="167"/>
      <c r="N73" s="166"/>
    </row>
    <row r="74" spans="4:24" ht="15" customHeight="1">
      <c r="D74" s="38"/>
      <c r="E74" s="20"/>
      <c r="F74" s="20"/>
      <c r="G74" s="20"/>
      <c r="H74" s="20"/>
      <c r="I74" s="20"/>
      <c r="J74" s="20"/>
      <c r="K74" s="20"/>
      <c r="L74" s="20"/>
      <c r="M74" s="20"/>
      <c r="N74" s="38"/>
    </row>
    <row r="75" spans="4:24" ht="15" customHeight="1">
      <c r="D75" s="38"/>
      <c r="E75" s="20"/>
      <c r="F75" s="20"/>
      <c r="G75" s="165"/>
      <c r="H75" s="165"/>
      <c r="I75" s="165"/>
      <c r="J75" s="165"/>
      <c r="K75" s="165"/>
      <c r="L75" s="167"/>
      <c r="M75" s="167"/>
      <c r="N75" s="38"/>
    </row>
    <row r="76" spans="4:24" ht="15" customHeight="1">
      <c r="G76" s="165"/>
      <c r="H76" s="165"/>
      <c r="I76" s="165"/>
      <c r="J76" s="165"/>
      <c r="K76" s="165"/>
      <c r="L76" s="167"/>
      <c r="M76" s="167"/>
    </row>
    <row r="77" spans="4:24" ht="15" customHeight="1">
      <c r="G77" s="165"/>
      <c r="H77" s="165"/>
      <c r="I77" s="165"/>
      <c r="J77" s="165"/>
      <c r="K77" s="165"/>
      <c r="L77" s="167"/>
      <c r="M77" s="167"/>
    </row>
    <row r="78" spans="4:24" ht="15" customHeight="1">
      <c r="G78" s="165"/>
      <c r="H78" s="165"/>
      <c r="I78" s="165"/>
      <c r="J78" s="165"/>
      <c r="K78" s="165"/>
      <c r="L78" s="167"/>
      <c r="M78" s="167"/>
    </row>
  </sheetData>
  <dataConsolidate/>
  <pageMargins left="0.59055118110236227" right="0" top="0.19685039370078741" bottom="0" header="0.31496062992125984" footer="0.31496062992125984"/>
  <pageSetup paperSize="9" scale="60" orientation="landscape" r:id="rId1"/>
  <customProperties>
    <customPr name="_pios_id" r:id="rId2"/>
  </customProperties>
  <ignoredErrors>
    <ignoredError sqref="F10:F61 G6:M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2290-C1A0-4572-835F-189C36A1C56A}">
  <sheetPr>
    <tabColor theme="3" tint="0.79998168889431442"/>
    <pageSetUpPr fitToPage="1"/>
  </sheetPr>
  <dimension ref="A1:AO104"/>
  <sheetViews>
    <sheetView showGridLines="0" zoomScale="84" zoomScaleNormal="84" workbookViewId="0">
      <selection activeCell="G4" sqref="G4:G6"/>
    </sheetView>
  </sheetViews>
  <sheetFormatPr defaultRowHeight="12.75" outlineLevelRow="2" outlineLevelCol="1"/>
  <cols>
    <col min="3" max="3" width="9.140625" style="63"/>
    <col min="4" max="4" width="0.85546875" style="34" customWidth="1"/>
    <col min="5" max="5" width="28" customWidth="1"/>
    <col min="6" max="8" width="8.7109375" customWidth="1"/>
    <col min="9" max="15" width="10.7109375" customWidth="1"/>
    <col min="16" max="16" width="9.7109375" customWidth="1"/>
    <col min="17" max="18" width="10.7109375" customWidth="1" outlineLevel="1"/>
    <col min="19" max="22" width="9.7109375" customWidth="1" outlineLevel="1"/>
    <col min="23" max="25" width="10.7109375" customWidth="1"/>
    <col min="26" max="26" width="0.85546875" style="34" customWidth="1"/>
    <col min="31" max="31" width="9.7109375" customWidth="1" outlineLevel="1"/>
  </cols>
  <sheetData>
    <row r="1" spans="1:41">
      <c r="A1" s="43">
        <f>1000</f>
        <v>1000</v>
      </c>
    </row>
    <row r="2" spans="1:41" ht="14.25" customHeight="1"/>
    <row r="3" spans="1:41" s="34" customFormat="1" ht="3.75" customHeight="1">
      <c r="C3" s="63"/>
      <c r="D3" s="35"/>
      <c r="E3" s="39"/>
      <c r="F3" s="39"/>
      <c r="G3" s="133"/>
      <c r="H3" s="133"/>
      <c r="I3" s="39"/>
      <c r="J3" s="39"/>
      <c r="K3" s="39"/>
      <c r="L3" s="39"/>
      <c r="M3" s="39"/>
      <c r="N3" s="39"/>
      <c r="O3" s="39"/>
      <c r="P3" s="39"/>
      <c r="Q3" s="39"/>
      <c r="R3" s="39"/>
      <c r="S3" s="133"/>
      <c r="T3" s="133"/>
      <c r="U3" s="133"/>
      <c r="V3" s="133"/>
      <c r="W3" s="39"/>
      <c r="X3" s="39"/>
      <c r="Y3" s="39"/>
      <c r="Z3" s="40"/>
      <c r="AE3" s="133"/>
    </row>
    <row r="4" spans="1:41" ht="15.95" customHeight="1">
      <c r="D4" s="36"/>
      <c r="E4" s="85" t="str">
        <f>+Summary!E4</f>
        <v xml:space="preserve">Anglo American Platinum </v>
      </c>
      <c r="F4" s="86"/>
      <c r="G4" s="227" t="str">
        <f>+Summary!G4</f>
        <v>Q4</v>
      </c>
      <c r="H4" s="227" t="str">
        <f>+Summary!H4</f>
        <v>Q3</v>
      </c>
      <c r="I4" s="227" t="str">
        <f>+Summary!I4</f>
        <v>Q2</v>
      </c>
      <c r="J4" s="227" t="str">
        <f>+Summary!J4</f>
        <v>Q1</v>
      </c>
      <c r="K4" s="227" t="str">
        <f>+Summary!K4</f>
        <v>Q4</v>
      </c>
      <c r="L4" s="227" t="str">
        <f>+Summary!L4</f>
        <v>Q3</v>
      </c>
      <c r="M4" s="227" t="str">
        <f>+Summary!M4</f>
        <v>Q2</v>
      </c>
      <c r="N4" s="227" t="str">
        <f>+Summary!N4</f>
        <v>Q1</v>
      </c>
      <c r="O4" s="233" t="str">
        <f>+Summary!O4</f>
        <v>Q3 2020
 vs</v>
      </c>
      <c r="P4" s="233" t="str">
        <f>+Summary!P4</f>
        <v>Q3 2020 vs</v>
      </c>
      <c r="Q4" s="227" t="s">
        <v>138</v>
      </c>
      <c r="R4" s="227" t="str">
        <f>Q4</f>
        <v>H1</v>
      </c>
      <c r="S4" s="229" t="s">
        <v>145</v>
      </c>
      <c r="T4" s="147"/>
      <c r="U4" s="147"/>
      <c r="V4" s="147" t="str">
        <f>Summary!V4</f>
        <v>YTD 2020</v>
      </c>
      <c r="W4" s="229" t="str">
        <f>+Summary!W4</f>
        <v>FY</v>
      </c>
      <c r="X4" s="229" t="str">
        <f>+Summary!X4</f>
        <v>FY</v>
      </c>
      <c r="Y4" s="230" t="str">
        <f>+Summary!Y4</f>
        <v>FY 2020
 vs</v>
      </c>
      <c r="Z4" s="41"/>
      <c r="AE4" s="170"/>
    </row>
    <row r="5" spans="1:41" ht="15.95" customHeight="1">
      <c r="D5" s="36"/>
      <c r="E5" s="87" t="str">
        <f>+Summary!E5</f>
        <v>PGM Production Report - Q3 2020</v>
      </c>
      <c r="F5" s="7"/>
      <c r="G5" s="228">
        <f>+Summary!G5</f>
        <v>0</v>
      </c>
      <c r="H5" s="228">
        <f>+Summary!H5</f>
        <v>0</v>
      </c>
      <c r="I5" s="228">
        <f>+Summary!I5</f>
        <v>0</v>
      </c>
      <c r="J5" s="228">
        <f>+Summary!J5</f>
        <v>0</v>
      </c>
      <c r="K5" s="228">
        <f>+Summary!K5</f>
        <v>0</v>
      </c>
      <c r="L5" s="228">
        <f>+Summary!L5</f>
        <v>0</v>
      </c>
      <c r="M5" s="228">
        <f>+Summary!M5</f>
        <v>0</v>
      </c>
      <c r="N5" s="228">
        <f>+Summary!N5</f>
        <v>0</v>
      </c>
      <c r="O5" s="234">
        <f>+Summary!O5</f>
        <v>0</v>
      </c>
      <c r="P5" s="234">
        <f>+Summary!P5</f>
        <v>0</v>
      </c>
      <c r="Q5" s="228"/>
      <c r="R5" s="228"/>
      <c r="S5" s="232"/>
      <c r="T5" s="145" t="str">
        <f>Summary!T5</f>
        <v>YTD</v>
      </c>
      <c r="U5" s="145" t="str">
        <f>Summary!U5</f>
        <v>YTD</v>
      </c>
      <c r="V5" s="145" t="str">
        <f>Summary!V5</f>
        <v>vs</v>
      </c>
      <c r="W5" s="228">
        <f>+Summary!W5</f>
        <v>0</v>
      </c>
      <c r="X5" s="228">
        <f>+Summary!X5</f>
        <v>0</v>
      </c>
      <c r="Y5" s="231">
        <f>+Summary!Y5</f>
        <v>0</v>
      </c>
      <c r="Z5" s="41"/>
      <c r="AE5" s="168" t="str">
        <f>Summary!T5</f>
        <v>YTD</v>
      </c>
    </row>
    <row r="6" spans="1:41" ht="15.95" customHeight="1">
      <c r="D6" s="36"/>
      <c r="E6" s="88" t="str">
        <f>+Summary!E6</f>
        <v>1 January 2020 - 30 September 2020</v>
      </c>
      <c r="F6" s="89"/>
      <c r="G6" s="90" t="str">
        <f>+Summary!G6</f>
        <v>2020</v>
      </c>
      <c r="H6" s="90" t="str">
        <f>+Summary!H6</f>
        <v>2020</v>
      </c>
      <c r="I6" s="90" t="str">
        <f>+Summary!I6</f>
        <v>2020</v>
      </c>
      <c r="J6" s="90" t="str">
        <f>+Summary!J6</f>
        <v>2020</v>
      </c>
      <c r="K6" s="90" t="str">
        <f>+Summary!K6</f>
        <v>2019</v>
      </c>
      <c r="L6" s="90" t="str">
        <f>+Summary!L6</f>
        <v>2019</v>
      </c>
      <c r="M6" s="90" t="str">
        <f>+Summary!M6</f>
        <v>2019</v>
      </c>
      <c r="N6" s="90" t="str">
        <f>+Summary!N6</f>
        <v>2019</v>
      </c>
      <c r="O6" s="91" t="str">
        <f>+Summary!O6</f>
        <v>Q3 2019</v>
      </c>
      <c r="P6" s="91" t="str">
        <f>+Summary!P6</f>
        <v>Q2 2020</v>
      </c>
      <c r="Q6" s="90">
        <v>2020</v>
      </c>
      <c r="R6" s="90">
        <v>2019</v>
      </c>
      <c r="S6" s="131" t="s">
        <v>146</v>
      </c>
      <c r="T6" s="146">
        <f>Summary!T6</f>
        <v>2020</v>
      </c>
      <c r="U6" s="146">
        <f>Summary!U6</f>
        <v>2019</v>
      </c>
      <c r="V6" s="146" t="str">
        <f>Summary!V6</f>
        <v>YTD 2019</v>
      </c>
      <c r="W6" s="90">
        <f>+Summary!W6</f>
        <v>2020</v>
      </c>
      <c r="X6" s="90">
        <f>+Summary!X6</f>
        <v>2019</v>
      </c>
      <c r="Y6" s="92" t="str">
        <f>+Summary!Y6</f>
        <v>FY 2019</v>
      </c>
      <c r="Z6" s="41"/>
      <c r="AE6" s="169">
        <f>Summary!T6</f>
        <v>2020</v>
      </c>
    </row>
    <row r="7" spans="1:41" ht="15" customHeight="1">
      <c r="D7" s="36"/>
      <c r="E7" s="75" t="s">
        <v>98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/>
      <c r="Z7" s="41"/>
      <c r="AB7" s="32"/>
      <c r="AC7" s="32"/>
      <c r="AD7" s="32"/>
      <c r="AE7" s="76"/>
    </row>
    <row r="8" spans="1:41" ht="15" customHeight="1">
      <c r="D8" s="36"/>
      <c r="E8" s="21" t="s">
        <v>71</v>
      </c>
      <c r="F8" s="9" t="s">
        <v>7</v>
      </c>
      <c r="G8" s="9"/>
      <c r="H8" s="72" t="e">
        <f>+H14-ROUND(#REF!/$A$1,1)</f>
        <v>#REF!</v>
      </c>
      <c r="I8" s="61" t="e">
        <f>+I14-ROUND(#REF!/$A$1,1)</f>
        <v>#REF!</v>
      </c>
      <c r="J8" s="61" t="e">
        <f>+J14-ROUND(#REF!/$A$1,1)</f>
        <v>#REF!</v>
      </c>
      <c r="K8" s="61" t="e">
        <f>+K14-ROUND(#REF!/$A$1,1)</f>
        <v>#REF!</v>
      </c>
      <c r="L8" s="61" t="e">
        <f>+L14-ROUND(#REF!/$A$1,1)</f>
        <v>#REF!</v>
      </c>
      <c r="M8" s="61" t="e">
        <f>+M14-ROUND(#REF!/$A$1,1)</f>
        <v>#REF!</v>
      </c>
      <c r="N8" s="61" t="e">
        <f>+N14-ROUND(#REF!/$A$1,1)</f>
        <v>#REF!</v>
      </c>
      <c r="O8" s="74" t="e">
        <f>IF(L8=0,"",(H8-L8)/L8)</f>
        <v>#REF!</v>
      </c>
      <c r="P8" s="4" t="e">
        <f>IF(I8=0,"",(H8-I8)/I8)</f>
        <v>#REF!</v>
      </c>
      <c r="Q8" s="61" t="e">
        <f>+Q14-ROUND(#REF!/$A$1,1)</f>
        <v>#REF!</v>
      </c>
      <c r="R8" s="61" t="e">
        <f>+R14-ROUND(#REF!/$A$1,1)</f>
        <v>#REF!</v>
      </c>
      <c r="S8" s="4" t="e">
        <f>IF(R8=0,"",(Q8-R8)/R8)</f>
        <v>#REF!</v>
      </c>
      <c r="T8" s="3" t="e">
        <f>H8+I8+J8</f>
        <v>#REF!</v>
      </c>
      <c r="U8" s="3" t="e">
        <f>+U14-ROUND(#REF!/$A$1,1)</f>
        <v>#REF!</v>
      </c>
      <c r="V8" s="4" t="e">
        <f>IF(U8=0,"",(T8-U8)/U8)</f>
        <v>#REF!</v>
      </c>
      <c r="W8" s="3" t="e">
        <f>+W14-ROUND(#REF!/$A$1,1)</f>
        <v>#REF!</v>
      </c>
      <c r="X8" s="3" t="e">
        <f>+X14-ROUND(#REF!/$A$1,1)</f>
        <v>#REF!</v>
      </c>
      <c r="Y8" s="4" t="e">
        <f>IF(X8=0,"",(W8-X8)/X8)</f>
        <v>#REF!</v>
      </c>
      <c r="Z8" s="41"/>
      <c r="AB8" s="32" t="e">
        <f>SUM(K8:N8)-X8</f>
        <v>#REF!</v>
      </c>
      <c r="AC8" s="32"/>
      <c r="AD8" s="32"/>
      <c r="AE8" s="3" t="e">
        <f>+AE14-ROUND(#REF!/$A$1,1)</f>
        <v>#REF!</v>
      </c>
      <c r="AF8" s="114" t="e">
        <f>T8-AE8</f>
        <v>#REF!</v>
      </c>
    </row>
    <row r="9" spans="1:41" ht="15" customHeight="1">
      <c r="D9" s="36"/>
      <c r="E9" s="8" t="s">
        <v>0</v>
      </c>
      <c r="F9" s="9" t="s">
        <v>7</v>
      </c>
      <c r="G9" s="9"/>
      <c r="H9" s="72" t="e">
        <f>+H15-ROUND(#REF!/$A$1,1)</f>
        <v>#REF!</v>
      </c>
      <c r="I9" s="61" t="e">
        <f>+I15-ROUND(#REF!/$A$1,1)</f>
        <v>#REF!</v>
      </c>
      <c r="J9" s="61" t="e">
        <f>+J15-ROUND(#REF!/$A$1,1)</f>
        <v>#REF!</v>
      </c>
      <c r="K9" s="61" t="e">
        <f>+K15-ROUND(#REF!/$A$1,1)</f>
        <v>#REF!</v>
      </c>
      <c r="L9" s="61" t="e">
        <f>+L15-ROUND(#REF!/$A$1,1)</f>
        <v>#REF!</v>
      </c>
      <c r="M9" s="61" t="e">
        <f>+M15-ROUND(#REF!/$A$1,1)</f>
        <v>#REF!</v>
      </c>
      <c r="N9" s="61" t="e">
        <f>+N15-ROUND(#REF!/$A$1,1)</f>
        <v>#REF!</v>
      </c>
      <c r="O9" s="74" t="e">
        <f>IF(L9=0,"",(H9-L9)/L9)</f>
        <v>#REF!</v>
      </c>
      <c r="P9" s="4" t="e">
        <f t="shared" ref="P9:P12" si="0">IF(I9=0,"",(H9-I9)/I9)</f>
        <v>#REF!</v>
      </c>
      <c r="Q9" s="61" t="e">
        <f>+Q15-ROUND(#REF!/$A$1,1)</f>
        <v>#REF!</v>
      </c>
      <c r="R9" s="61" t="e">
        <f>+R15-ROUND(#REF!/$A$1,1)</f>
        <v>#REF!</v>
      </c>
      <c r="S9" s="4" t="e">
        <f>IF(R9=0,"",(Q9-R9)/R9)</f>
        <v>#REF!</v>
      </c>
      <c r="T9" s="3" t="e">
        <f>H9+I9+J9</f>
        <v>#REF!</v>
      </c>
      <c r="U9" s="3" t="e">
        <f>+U15-ROUND(#REF!/$A$1,1)</f>
        <v>#REF!</v>
      </c>
      <c r="V9" s="4" t="e">
        <f>IF(U9=0,"",(T9-U9)/U9)</f>
        <v>#REF!</v>
      </c>
      <c r="W9" s="3" t="e">
        <f>+W15-ROUND(#REF!/$A$1,1)</f>
        <v>#REF!</v>
      </c>
      <c r="X9" s="3" t="e">
        <f>+X15-ROUND(#REF!/$A$1,1)</f>
        <v>#REF!</v>
      </c>
      <c r="Y9" s="4" t="e">
        <f t="shared" ref="Y9:Y10" si="1">IF(X9=0,"",(W9-X9)/X9)</f>
        <v>#REF!</v>
      </c>
      <c r="Z9" s="41"/>
      <c r="AB9" s="32" t="e">
        <f t="shared" ref="AB9:AB11" si="2">SUM(K9:N9)-X9</f>
        <v>#REF!</v>
      </c>
      <c r="AC9" s="32"/>
      <c r="AD9" s="32"/>
      <c r="AE9" s="3" t="e">
        <f>+AE15-ROUND(#REF!/$A$1,1)</f>
        <v>#REF!</v>
      </c>
      <c r="AF9" s="114" t="e">
        <f t="shared" ref="AF9:AF72" si="3">T9-AE9</f>
        <v>#REF!</v>
      </c>
    </row>
    <row r="10" spans="1:41" ht="15" customHeight="1">
      <c r="D10" s="36"/>
      <c r="E10" s="8" t="s">
        <v>1</v>
      </c>
      <c r="F10" s="9" t="s">
        <v>7</v>
      </c>
      <c r="G10" s="9"/>
      <c r="H10" s="72" t="e">
        <f>+H16-ROUND(#REF!/$A$1,1)</f>
        <v>#REF!</v>
      </c>
      <c r="I10" s="61" t="e">
        <f>+I16-ROUND(#REF!/$A$1,1)</f>
        <v>#REF!</v>
      </c>
      <c r="J10" s="61" t="e">
        <f>+J16-ROUND(#REF!/$A$1,1)</f>
        <v>#REF!</v>
      </c>
      <c r="K10" s="61" t="e">
        <f>+K16-ROUND(#REF!/$A$1,1)</f>
        <v>#REF!</v>
      </c>
      <c r="L10" s="61" t="e">
        <f>+L16-ROUND(#REF!/$A$1,1)</f>
        <v>#REF!</v>
      </c>
      <c r="M10" s="61" t="e">
        <f>+M16-ROUND(#REF!/$A$1,1)</f>
        <v>#REF!</v>
      </c>
      <c r="N10" s="61" t="e">
        <f>+N16-ROUND(#REF!/$A$1,1)</f>
        <v>#REF!</v>
      </c>
      <c r="O10" s="74" t="e">
        <f>IF(L10=0,"",(H10-L10)/L10)</f>
        <v>#REF!</v>
      </c>
      <c r="P10" s="4" t="e">
        <f t="shared" si="0"/>
        <v>#REF!</v>
      </c>
      <c r="Q10" s="61" t="e">
        <f>+Q16-ROUND(#REF!/$A$1,1)</f>
        <v>#REF!</v>
      </c>
      <c r="R10" s="61" t="e">
        <f>+R16-ROUND(#REF!/$A$1,1)</f>
        <v>#REF!</v>
      </c>
      <c r="S10" s="4" t="e">
        <f>IF(R10=0,"",(Q10-R10)/R10)</f>
        <v>#REF!</v>
      </c>
      <c r="T10" s="3" t="e">
        <f>H10+I10+J10</f>
        <v>#REF!</v>
      </c>
      <c r="U10" s="3" t="e">
        <f>+U16-ROUND(#REF!/$A$1,1)</f>
        <v>#REF!</v>
      </c>
      <c r="V10" s="4" t="e">
        <f>IF(U10=0,"",(T10-U10)/U10)</f>
        <v>#REF!</v>
      </c>
      <c r="W10" s="3" t="e">
        <f>+W16-ROUND(#REF!/$A$1,1)</f>
        <v>#REF!</v>
      </c>
      <c r="X10" s="3" t="e">
        <f>+X16-ROUND(#REF!/$A$1,1)</f>
        <v>#REF!</v>
      </c>
      <c r="Y10" s="4" t="e">
        <f t="shared" si="1"/>
        <v>#REF!</v>
      </c>
      <c r="Z10" s="41"/>
      <c r="AB10" s="32" t="e">
        <f t="shared" si="2"/>
        <v>#REF!</v>
      </c>
      <c r="AC10" s="32"/>
      <c r="AD10" s="32"/>
      <c r="AE10" s="3" t="e">
        <f>+AE16-ROUND(#REF!/$A$1,1)</f>
        <v>#REF!</v>
      </c>
      <c r="AF10" s="114" t="e">
        <f t="shared" si="3"/>
        <v>#REF!</v>
      </c>
    </row>
    <row r="11" spans="1:41" ht="15" customHeight="1">
      <c r="D11" s="36"/>
      <c r="E11" s="9" t="s">
        <v>72</v>
      </c>
      <c r="F11" s="17" t="s">
        <v>54</v>
      </c>
      <c r="G11" s="17"/>
      <c r="H11" s="83" t="e">
        <f>ROUND((+#REF!/$A$1),1)</f>
        <v>#REF!</v>
      </c>
      <c r="I11" s="64" t="e">
        <f>ROUND((+#REF!/$A$1),1)</f>
        <v>#REF!</v>
      </c>
      <c r="J11" s="64" t="e">
        <f>ROUND((+#REF!/$A$1),1)</f>
        <v>#REF!</v>
      </c>
      <c r="K11" s="64" t="e">
        <f>ROUND((+#REF!/$A$1),1)</f>
        <v>#REF!</v>
      </c>
      <c r="L11" s="64" t="e">
        <f>ROUND((+#REF!/$A$1),1)</f>
        <v>#REF!</v>
      </c>
      <c r="M11" s="64" t="e">
        <f>ROUND((+#REF!/$A$1),1)</f>
        <v>#REF!</v>
      </c>
      <c r="N11" s="64" t="e">
        <f>ROUND((+#REF!/$A$1),1)</f>
        <v>#REF!</v>
      </c>
      <c r="O11" s="74" t="e">
        <f>IF(L11=0,"",(H11-L11)/L11)</f>
        <v>#REF!</v>
      </c>
      <c r="P11" s="4" t="e">
        <f t="shared" si="0"/>
        <v>#REF!</v>
      </c>
      <c r="Q11" s="64" t="e">
        <f>ROUND((+#REF!/$A$1),1)</f>
        <v>#REF!</v>
      </c>
      <c r="R11" s="64" t="e">
        <f>ROUND((+#REF!/$A$1),1)</f>
        <v>#REF!</v>
      </c>
      <c r="S11" s="4" t="e">
        <f>IF(R11=0,"",(Q11-R11)/R11)</f>
        <v>#REF!</v>
      </c>
      <c r="T11" s="3" t="e">
        <f>H11+I11+J11</f>
        <v>#REF!</v>
      </c>
      <c r="U11" s="5" t="e">
        <f>ROUND((+#REF!/$A$1),1)</f>
        <v>#REF!</v>
      </c>
      <c r="V11" s="4" t="e">
        <f>IF(U11=0,"",(T11-U11)/U11)</f>
        <v>#REF!</v>
      </c>
      <c r="W11" s="5" t="e">
        <f>ROUND((+#REF!/$A$1),1)</f>
        <v>#REF!</v>
      </c>
      <c r="X11" s="5" t="e">
        <f>ROUND((+#REF!/$A$1),1)</f>
        <v>#REF!</v>
      </c>
      <c r="Y11" s="4" t="e">
        <f t="shared" ref="Y11:Y12" si="4">IF(X11=0,"",(W11-X11)/X11)</f>
        <v>#REF!</v>
      </c>
      <c r="Z11" s="41"/>
      <c r="AB11" s="32" t="e">
        <f t="shared" si="2"/>
        <v>#REF!</v>
      </c>
      <c r="AC11" s="32"/>
      <c r="AD11" s="32"/>
      <c r="AE11" s="5" t="e">
        <f>ROUND((+#REF!/$A$1),1)</f>
        <v>#REF!</v>
      </c>
      <c r="AF11" s="114" t="e">
        <f t="shared" si="3"/>
        <v>#REF!</v>
      </c>
    </row>
    <row r="12" spans="1:41" ht="15" customHeight="1">
      <c r="D12" s="36"/>
      <c r="E12" s="9" t="s">
        <v>73</v>
      </c>
      <c r="F12" s="18" t="s">
        <v>20</v>
      </c>
      <c r="G12" s="18"/>
      <c r="H12" s="84" t="e">
        <f>+#REF!*1</f>
        <v>#REF!</v>
      </c>
      <c r="I12" s="10" t="e">
        <f>+#REF!*1</f>
        <v>#REF!</v>
      </c>
      <c r="J12" s="10" t="e">
        <f>+#REF!*1</f>
        <v>#REF!</v>
      </c>
      <c r="K12" s="10" t="e">
        <f>+#REF!*1</f>
        <v>#REF!</v>
      </c>
      <c r="L12" s="10" t="e">
        <f>+#REF!*1</f>
        <v>#REF!</v>
      </c>
      <c r="M12" s="10" t="e">
        <f>+#REF!*1</f>
        <v>#REF!</v>
      </c>
      <c r="N12" s="10" t="e">
        <f>+#REF!*1</f>
        <v>#REF!</v>
      </c>
      <c r="O12" s="74" t="e">
        <f>IF(L12=0,"",(H12-L12)/L12)</f>
        <v>#REF!</v>
      </c>
      <c r="P12" s="4" t="e">
        <f t="shared" si="0"/>
        <v>#REF!</v>
      </c>
      <c r="Q12" s="10" t="e">
        <f>+#REF!*1</f>
        <v>#REF!</v>
      </c>
      <c r="R12" s="10" t="e">
        <f>+#REF!*1</f>
        <v>#REF!</v>
      </c>
      <c r="S12" s="4" t="e">
        <f>IF(R12=0,"",(Q12-R12)/R12)</f>
        <v>#REF!</v>
      </c>
      <c r="T12" s="6" t="e">
        <f>+#REF!*1</f>
        <v>#REF!</v>
      </c>
      <c r="U12" s="6" t="e">
        <f>+#REF!*1</f>
        <v>#REF!</v>
      </c>
      <c r="V12" s="4" t="e">
        <f>IF(U12=0,"",(T12-U12)/U12)</f>
        <v>#REF!</v>
      </c>
      <c r="W12" s="6" t="e">
        <f>+#REF!*1</f>
        <v>#REF!</v>
      </c>
      <c r="X12" s="6" t="e">
        <f>+#REF!*1</f>
        <v>#REF!</v>
      </c>
      <c r="Y12" s="4" t="e">
        <f t="shared" si="4"/>
        <v>#REF!</v>
      </c>
      <c r="Z12" s="41"/>
      <c r="AB12" s="32"/>
      <c r="AC12" s="32"/>
      <c r="AD12" s="32"/>
      <c r="AE12" s="6" t="e">
        <f>+#REF!*1</f>
        <v>#REF!</v>
      </c>
      <c r="AF12" s="114" t="e">
        <f t="shared" si="3"/>
        <v>#REF!</v>
      </c>
    </row>
    <row r="13" spans="1:41" ht="15" customHeight="1" outlineLevel="1">
      <c r="D13" s="36"/>
      <c r="E13" s="75" t="s">
        <v>69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  <c r="Z13" s="41"/>
      <c r="AB13" s="33"/>
      <c r="AC13" s="33"/>
      <c r="AE13" s="76"/>
      <c r="AF13" s="114">
        <f t="shared" si="3"/>
        <v>0</v>
      </c>
    </row>
    <row r="14" spans="1:41" ht="15" customHeight="1" outlineLevel="1">
      <c r="D14" s="36"/>
      <c r="E14" s="21" t="s">
        <v>71</v>
      </c>
      <c r="F14" s="9" t="s">
        <v>7</v>
      </c>
      <c r="G14" s="9"/>
      <c r="H14" s="72" t="e">
        <f>ROUND((+#REF!/$A$1),1)</f>
        <v>#REF!</v>
      </c>
      <c r="I14" s="61" t="e">
        <f>ROUND((+#REF!/$A$1),1)</f>
        <v>#REF!</v>
      </c>
      <c r="J14" s="61" t="e">
        <f>ROUND((+#REF!/$A$1),1)</f>
        <v>#REF!</v>
      </c>
      <c r="K14" s="61" t="e">
        <f>ROUND((+#REF!/$A$1),1)</f>
        <v>#REF!</v>
      </c>
      <c r="L14" s="61" t="e">
        <f>ROUND((+#REF!/$A$1),1)</f>
        <v>#REF!</v>
      </c>
      <c r="M14" s="61" t="e">
        <f>ROUND((+#REF!/$A$1),1)</f>
        <v>#REF!</v>
      </c>
      <c r="N14" s="61" t="e">
        <f>ROUND((+#REF!/$A$1),1)</f>
        <v>#REF!</v>
      </c>
      <c r="O14" s="74" t="e">
        <f>IF(L14=0,"",(H14-L14)/L14)</f>
        <v>#REF!</v>
      </c>
      <c r="P14" s="4" t="e">
        <f t="shared" ref="P14:P16" si="5">IF(J14=0,"",(I14-J14)/J14)</f>
        <v>#REF!</v>
      </c>
      <c r="Q14" s="61" t="e">
        <f>ROUND((+#REF!/$A$1),1)</f>
        <v>#REF!</v>
      </c>
      <c r="R14" s="61" t="e">
        <f>ROUND((+#REF!/$A$1),1)</f>
        <v>#REF!</v>
      </c>
      <c r="S14" s="4" t="e">
        <f>IF(R14=0,"",(Q14-R14)/R14)</f>
        <v>#REF!</v>
      </c>
      <c r="T14" s="3" t="e">
        <f>H14+I14+J14</f>
        <v>#REF!</v>
      </c>
      <c r="U14" s="3" t="e">
        <f>ROUND((+#REF!/$A$1),1)</f>
        <v>#REF!</v>
      </c>
      <c r="V14" s="4" t="e">
        <f>IF(U14=0,"",(T14-U14)/U14)</f>
        <v>#REF!</v>
      </c>
      <c r="W14" s="3" t="e">
        <f>ROUND((+#REF!/$A$1),1)</f>
        <v>#REF!</v>
      </c>
      <c r="X14" s="3" t="e">
        <f>ROUND((+#REF!/$A$1),1)-0.1</f>
        <v>#REF!</v>
      </c>
      <c r="Y14" s="4" t="e">
        <f>IF(X14=0,"",(W14-X14)/X14)</f>
        <v>#REF!</v>
      </c>
      <c r="Z14" s="41"/>
      <c r="AB14" s="32" t="e">
        <f t="shared" ref="AB14:AB77" si="6">SUM(K14:N14)-X14</f>
        <v>#REF!</v>
      </c>
      <c r="AC14" s="32"/>
      <c r="AD14" s="32" t="e">
        <f>+J8-J14</f>
        <v>#REF!</v>
      </c>
      <c r="AE14" s="3" t="e">
        <f>ROUND((+#REF!/$A$1),1)</f>
        <v>#REF!</v>
      </c>
      <c r="AF14" s="114" t="e">
        <f t="shared" si="3"/>
        <v>#REF!</v>
      </c>
      <c r="AG14" s="32" t="e">
        <f>+M8-M14</f>
        <v>#REF!</v>
      </c>
      <c r="AH14" s="32" t="e">
        <f>+N8-N14</f>
        <v>#REF!</v>
      </c>
      <c r="AI14" s="32"/>
      <c r="AJ14" s="32"/>
      <c r="AK14" s="32" t="e">
        <f t="shared" ref="AK14:AL16" si="7">+W8-W14</f>
        <v>#REF!</v>
      </c>
      <c r="AL14" s="32" t="e">
        <f t="shared" si="7"/>
        <v>#REF!</v>
      </c>
      <c r="AM14" s="32"/>
      <c r="AN14" s="32"/>
      <c r="AO14" s="32"/>
    </row>
    <row r="15" spans="1:41" ht="15" customHeight="1" outlineLevel="1">
      <c r="D15" s="36"/>
      <c r="E15" s="8" t="s">
        <v>0</v>
      </c>
      <c r="F15" s="9" t="s">
        <v>7</v>
      </c>
      <c r="G15" s="9"/>
      <c r="H15" s="72" t="e">
        <f>ROUND((+#REF!/$A$1),1)</f>
        <v>#REF!</v>
      </c>
      <c r="I15" s="61" t="e">
        <f>ROUND((+#REF!/$A$1),1)</f>
        <v>#REF!</v>
      </c>
      <c r="J15" s="61" t="e">
        <f>ROUND((+#REF!/$A$1),1)</f>
        <v>#REF!</v>
      </c>
      <c r="K15" s="61" t="e">
        <f>ROUND((+#REF!/$A$1),1)</f>
        <v>#REF!</v>
      </c>
      <c r="L15" s="61" t="e">
        <f>ROUND((+#REF!/$A$1),1)</f>
        <v>#REF!</v>
      </c>
      <c r="M15" s="61" t="e">
        <f>ROUND((+#REF!/$A$1),1)</f>
        <v>#REF!</v>
      </c>
      <c r="N15" s="61" t="e">
        <f>ROUND((+#REF!/$A$1),1)</f>
        <v>#REF!</v>
      </c>
      <c r="O15" s="74" t="e">
        <f>IF(L15=0,"",(H15-L15)/L15)</f>
        <v>#REF!</v>
      </c>
      <c r="P15" s="4" t="e">
        <f>IF(J15=0,"",(I15-J15)/J15)</f>
        <v>#REF!</v>
      </c>
      <c r="Q15" s="61" t="e">
        <f>ROUND((+#REF!/$A$1),1)</f>
        <v>#REF!</v>
      </c>
      <c r="R15" s="61" t="e">
        <f>ROUND((+#REF!/$A$1),1)</f>
        <v>#REF!</v>
      </c>
      <c r="S15" s="4" t="e">
        <f>IF(R15=0,"",(Q15-R15)/R15)</f>
        <v>#REF!</v>
      </c>
      <c r="T15" s="3" t="e">
        <f>H15+I15+J15</f>
        <v>#REF!</v>
      </c>
      <c r="U15" s="3" t="e">
        <f>ROUND((+#REF!/$A$1),1)</f>
        <v>#REF!</v>
      </c>
      <c r="V15" s="4" t="e">
        <f>IF(U15=0,"",(T15-U15)/U15)</f>
        <v>#REF!</v>
      </c>
      <c r="W15" s="3" t="e">
        <f>ROUND((+#REF!/$A$1),1)</f>
        <v>#REF!</v>
      </c>
      <c r="X15" s="3" t="e">
        <f>ROUND((+#REF!/$A$1),1)</f>
        <v>#REF!</v>
      </c>
      <c r="Y15" s="4" t="e">
        <f>IF(X15=0,"",(W15-X15)/X15)</f>
        <v>#REF!</v>
      </c>
      <c r="Z15" s="41"/>
      <c r="AB15" s="32" t="e">
        <f t="shared" si="6"/>
        <v>#REF!</v>
      </c>
      <c r="AC15" s="32"/>
      <c r="AD15" s="32" t="e">
        <f t="shared" ref="AD15:AD16" si="8">+J9-J15</f>
        <v>#REF!</v>
      </c>
      <c r="AE15" s="3" t="e">
        <f>ROUND((+#REF!/$A$1),1)</f>
        <v>#REF!</v>
      </c>
      <c r="AF15" s="114" t="e">
        <f t="shared" si="3"/>
        <v>#REF!</v>
      </c>
      <c r="AG15" s="32" t="e">
        <f t="shared" ref="AG15:AH16" si="9">+M9-M15</f>
        <v>#REF!</v>
      </c>
      <c r="AH15" s="32" t="e">
        <f t="shared" si="9"/>
        <v>#REF!</v>
      </c>
      <c r="AI15" s="32"/>
      <c r="AJ15" s="32"/>
      <c r="AK15" s="32" t="e">
        <f t="shared" si="7"/>
        <v>#REF!</v>
      </c>
      <c r="AL15" s="32" t="e">
        <f t="shared" si="7"/>
        <v>#REF!</v>
      </c>
      <c r="AM15" s="32"/>
      <c r="AN15" s="32"/>
      <c r="AO15" s="32"/>
    </row>
    <row r="16" spans="1:41" ht="15" customHeight="1" outlineLevel="1">
      <c r="D16" s="36"/>
      <c r="E16" s="8" t="s">
        <v>1</v>
      </c>
      <c r="F16" s="9" t="s">
        <v>7</v>
      </c>
      <c r="G16" s="9"/>
      <c r="H16" s="72" t="e">
        <f>ROUND((+#REF!/$A$1),1)</f>
        <v>#REF!</v>
      </c>
      <c r="I16" s="61" t="e">
        <f>ROUND((+#REF!/$A$1),1)</f>
        <v>#REF!</v>
      </c>
      <c r="J16" s="61" t="e">
        <f>ROUND((+#REF!/$A$1),1)</f>
        <v>#REF!</v>
      </c>
      <c r="K16" s="61" t="e">
        <f>ROUND((+#REF!/$A$1),1)</f>
        <v>#REF!</v>
      </c>
      <c r="L16" s="61" t="e">
        <f>ROUND((+#REF!/$A$1),1)</f>
        <v>#REF!</v>
      </c>
      <c r="M16" s="61" t="e">
        <f>ROUND((+#REF!/$A$1),1)</f>
        <v>#REF!</v>
      </c>
      <c r="N16" s="61" t="e">
        <f>ROUND((+#REF!/$A$1),1)</f>
        <v>#REF!</v>
      </c>
      <c r="O16" s="74" t="e">
        <f>IF(L16=0,"",(H16-L16)/L16)</f>
        <v>#REF!</v>
      </c>
      <c r="P16" s="4" t="e">
        <f t="shared" si="5"/>
        <v>#REF!</v>
      </c>
      <c r="Q16" s="61" t="e">
        <f>ROUND((+#REF!/$A$1),1)</f>
        <v>#REF!</v>
      </c>
      <c r="R16" s="61" t="e">
        <f>ROUND((+#REF!/$A$1),1)</f>
        <v>#REF!</v>
      </c>
      <c r="S16" s="4" t="e">
        <f>IF(R16=0,"",(Q16-R16)/R16)</f>
        <v>#REF!</v>
      </c>
      <c r="T16" s="3" t="e">
        <f>H16+I16+J16</f>
        <v>#REF!</v>
      </c>
      <c r="U16" s="3" t="e">
        <f>ROUND((+#REF!/$A$1),1)</f>
        <v>#REF!</v>
      </c>
      <c r="V16" s="4" t="e">
        <f>IF(U16=0,"",(T16-U16)/U16)</f>
        <v>#REF!</v>
      </c>
      <c r="W16" s="3" t="e">
        <f>ROUND((+#REF!/$A$1),1)</f>
        <v>#REF!</v>
      </c>
      <c r="X16" s="3" t="e">
        <f>ROUND((+#REF!/$A$1),1)</f>
        <v>#REF!</v>
      </c>
      <c r="Y16" s="4" t="e">
        <f>IF(X16=0,"",(W16-X16)/X16)</f>
        <v>#REF!</v>
      </c>
      <c r="Z16" s="41"/>
      <c r="AB16" s="32" t="e">
        <f t="shared" si="6"/>
        <v>#REF!</v>
      </c>
      <c r="AC16" s="32"/>
      <c r="AD16" s="32" t="e">
        <f t="shared" si="8"/>
        <v>#REF!</v>
      </c>
      <c r="AE16" s="3" t="e">
        <f>ROUND((+#REF!/$A$1),1)</f>
        <v>#REF!</v>
      </c>
      <c r="AF16" s="114" t="e">
        <f t="shared" si="3"/>
        <v>#REF!</v>
      </c>
      <c r="AG16" s="32" t="e">
        <f t="shared" si="9"/>
        <v>#REF!</v>
      </c>
      <c r="AH16" s="32" t="e">
        <f t="shared" si="9"/>
        <v>#REF!</v>
      </c>
      <c r="AI16" s="32"/>
      <c r="AJ16" s="32"/>
      <c r="AK16" s="32" t="e">
        <f t="shared" si="7"/>
        <v>#REF!</v>
      </c>
      <c r="AL16" s="32" t="e">
        <f t="shared" si="7"/>
        <v>#REF!</v>
      </c>
      <c r="AM16" s="32"/>
      <c r="AN16" s="32"/>
      <c r="AO16" s="32"/>
    </row>
    <row r="17" spans="4:32" ht="15" customHeight="1">
      <c r="D17" s="36"/>
      <c r="E17" s="78" t="s">
        <v>37</v>
      </c>
      <c r="F17" s="79"/>
      <c r="G17" s="79"/>
      <c r="H17" s="80"/>
      <c r="I17" s="80"/>
      <c r="J17" s="80"/>
      <c r="K17" s="80"/>
      <c r="L17" s="80"/>
      <c r="M17" s="80"/>
      <c r="N17" s="80"/>
      <c r="O17" s="81"/>
      <c r="P17" s="81"/>
      <c r="Q17" s="80"/>
      <c r="R17" s="80"/>
      <c r="S17" s="81"/>
      <c r="T17" s="80"/>
      <c r="U17" s="80"/>
      <c r="V17" s="81"/>
      <c r="W17" s="80"/>
      <c r="X17" s="80"/>
      <c r="Y17" s="82"/>
      <c r="Z17" s="41"/>
      <c r="AB17" s="32">
        <f t="shared" si="6"/>
        <v>0</v>
      </c>
      <c r="AC17" s="32"/>
      <c r="AD17" s="32"/>
      <c r="AE17" s="80"/>
      <c r="AF17" s="114">
        <f t="shared" si="3"/>
        <v>0</v>
      </c>
    </row>
    <row r="18" spans="4:32" ht="15" customHeight="1">
      <c r="D18" s="36"/>
      <c r="E18" s="75" t="s">
        <v>60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7"/>
      <c r="Z18" s="41"/>
      <c r="AB18" s="32"/>
      <c r="AC18" s="32"/>
      <c r="AD18" s="32"/>
      <c r="AE18" s="76"/>
      <c r="AF18" s="114">
        <f t="shared" si="3"/>
        <v>0</v>
      </c>
    </row>
    <row r="19" spans="4:32" ht="15" customHeight="1">
      <c r="D19" s="36"/>
      <c r="E19" s="9" t="s">
        <v>71</v>
      </c>
      <c r="F19" s="9" t="s">
        <v>7</v>
      </c>
      <c r="G19" s="9"/>
      <c r="H19" s="72" t="e">
        <f t="shared" ref="H19:I19" si="10">+H25+H57</f>
        <v>#REF!</v>
      </c>
      <c r="I19" s="61" t="e">
        <f t="shared" si="10"/>
        <v>#REF!</v>
      </c>
      <c r="J19" s="61" t="e">
        <f t="shared" ref="J19:K22" si="11">+J25+J57</f>
        <v>#REF!</v>
      </c>
      <c r="K19" s="61" t="e">
        <f>+K25+K57</f>
        <v>#REF!</v>
      </c>
      <c r="L19" s="61" t="e">
        <f t="shared" ref="L19:N19" si="12">+L25+L57</f>
        <v>#REF!</v>
      </c>
      <c r="M19" s="61" t="e">
        <f t="shared" si="12"/>
        <v>#REF!</v>
      </c>
      <c r="N19" s="61" t="e">
        <f t="shared" si="12"/>
        <v>#REF!</v>
      </c>
      <c r="O19" s="74" t="e">
        <f>IF(L19=0,"",(H19-L19)/L19)</f>
        <v>#REF!</v>
      </c>
      <c r="P19" s="4" t="e">
        <f t="shared" ref="P19:P23" si="13">IF(I19=0,"",(H19-I19)/I19)</f>
        <v>#REF!</v>
      </c>
      <c r="Q19" s="61" t="e">
        <f t="shared" ref="Q19" si="14">+Q25+Q57</f>
        <v>#REF!</v>
      </c>
      <c r="R19" s="61" t="e">
        <f t="shared" ref="R19" si="15">+R25+R57</f>
        <v>#REF!</v>
      </c>
      <c r="S19" s="4" t="e">
        <f>IF(R19=0,"",(Q19-R19)/R19)</f>
        <v>#REF!</v>
      </c>
      <c r="T19" s="3" t="e">
        <f t="shared" ref="T19" si="16">+T25+T57</f>
        <v>#REF!</v>
      </c>
      <c r="U19" s="3" t="e">
        <f t="shared" ref="U19" si="17">+U25+U57</f>
        <v>#REF!</v>
      </c>
      <c r="V19" s="4" t="e">
        <f>IF(U19=0,"",(T19-U19)/U19)</f>
        <v>#REF!</v>
      </c>
      <c r="W19" s="3" t="e">
        <f t="shared" ref="W19:X19" si="18">+W25+W57</f>
        <v>#REF!</v>
      </c>
      <c r="X19" s="3" t="e">
        <f t="shared" si="18"/>
        <v>#REF!</v>
      </c>
      <c r="Y19" s="4" t="e">
        <f t="shared" ref="Y19:Y23" si="19">IF(X19=0,"",(W19-X19)/X19)</f>
        <v>#REF!</v>
      </c>
      <c r="Z19" s="41"/>
      <c r="AB19" s="32" t="e">
        <f t="shared" si="6"/>
        <v>#REF!</v>
      </c>
      <c r="AC19" s="32"/>
      <c r="AD19" s="32"/>
      <c r="AE19" s="3" t="e">
        <f t="shared" ref="AE19:AE22" si="20">+AE25+AE57</f>
        <v>#REF!</v>
      </c>
      <c r="AF19" s="114" t="e">
        <f t="shared" si="3"/>
        <v>#REF!</v>
      </c>
    </row>
    <row r="20" spans="4:32" ht="15" customHeight="1">
      <c r="D20" s="36"/>
      <c r="E20" s="8" t="s">
        <v>0</v>
      </c>
      <c r="F20" s="9" t="s">
        <v>7</v>
      </c>
      <c r="G20" s="9"/>
      <c r="H20" s="72" t="e">
        <f t="shared" ref="H20:I20" si="21">+H26+H58</f>
        <v>#REF!</v>
      </c>
      <c r="I20" s="61" t="e">
        <f t="shared" si="21"/>
        <v>#REF!</v>
      </c>
      <c r="J20" s="61" t="e">
        <f t="shared" si="11"/>
        <v>#REF!</v>
      </c>
      <c r="K20" s="61" t="e">
        <f t="shared" si="11"/>
        <v>#REF!</v>
      </c>
      <c r="L20" s="61" t="e">
        <f t="shared" ref="L20:N22" si="22">+L26+L58</f>
        <v>#REF!</v>
      </c>
      <c r="M20" s="61" t="e">
        <f t="shared" si="22"/>
        <v>#REF!</v>
      </c>
      <c r="N20" s="61" t="e">
        <f>+N26+N58</f>
        <v>#REF!</v>
      </c>
      <c r="O20" s="74" t="e">
        <f>IF(L20=0,"",(H20-L20)/L20)</f>
        <v>#REF!</v>
      </c>
      <c r="P20" s="4" t="e">
        <f t="shared" si="13"/>
        <v>#REF!</v>
      </c>
      <c r="Q20" s="61" t="e">
        <f t="shared" ref="Q20" si="23">+Q26+Q58</f>
        <v>#REF!</v>
      </c>
      <c r="R20" s="61" t="e">
        <f t="shared" ref="R20" si="24">+R26+R58</f>
        <v>#REF!</v>
      </c>
      <c r="S20" s="4" t="e">
        <f t="shared" ref="S20" si="25">IF(R20=0,"",(Q20-R20)/R20)</f>
        <v>#REF!</v>
      </c>
      <c r="T20" s="3" t="e">
        <f t="shared" ref="T20" si="26">+T26+T58</f>
        <v>#REF!</v>
      </c>
      <c r="U20" s="3" t="e">
        <f t="shared" ref="U20" si="27">+U26+U58</f>
        <v>#REF!</v>
      </c>
      <c r="V20" s="4" t="e">
        <f t="shared" ref="V20" si="28">IF(U20=0,"",(T20-U20)/U20)</f>
        <v>#REF!</v>
      </c>
      <c r="W20" s="3" t="e">
        <f t="shared" ref="W20:X20" si="29">+W26+W58</f>
        <v>#REF!</v>
      </c>
      <c r="X20" s="3" t="e">
        <f t="shared" si="29"/>
        <v>#REF!</v>
      </c>
      <c r="Y20" s="4" t="e">
        <f t="shared" si="19"/>
        <v>#REF!</v>
      </c>
      <c r="Z20" s="41"/>
      <c r="AB20" s="32" t="e">
        <f t="shared" si="6"/>
        <v>#REF!</v>
      </c>
      <c r="AC20" s="32"/>
      <c r="AD20" s="32"/>
      <c r="AE20" s="3" t="e">
        <f t="shared" si="20"/>
        <v>#REF!</v>
      </c>
      <c r="AF20" s="114" t="e">
        <f t="shared" si="3"/>
        <v>#REF!</v>
      </c>
    </row>
    <row r="21" spans="4:32" ht="15" customHeight="1">
      <c r="D21" s="36"/>
      <c r="E21" s="8" t="s">
        <v>1</v>
      </c>
      <c r="F21" s="9" t="s">
        <v>7</v>
      </c>
      <c r="G21" s="9"/>
      <c r="H21" s="72" t="e">
        <f t="shared" ref="H21:I21" si="30">+H27+H59</f>
        <v>#REF!</v>
      </c>
      <c r="I21" s="61" t="e">
        <f t="shared" si="30"/>
        <v>#REF!</v>
      </c>
      <c r="J21" s="61" t="e">
        <f t="shared" si="11"/>
        <v>#REF!</v>
      </c>
      <c r="K21" s="61" t="e">
        <f t="shared" si="11"/>
        <v>#REF!</v>
      </c>
      <c r="L21" s="61" t="e">
        <f t="shared" si="22"/>
        <v>#REF!</v>
      </c>
      <c r="M21" s="61" t="e">
        <f t="shared" si="22"/>
        <v>#REF!</v>
      </c>
      <c r="N21" s="61" t="e">
        <f t="shared" si="22"/>
        <v>#REF!</v>
      </c>
      <c r="O21" s="74" t="e">
        <f>IF(L21=0,"",(H21-L21)/L21)</f>
        <v>#REF!</v>
      </c>
      <c r="P21" s="4" t="e">
        <f t="shared" si="13"/>
        <v>#REF!</v>
      </c>
      <c r="Q21" s="61" t="e">
        <f t="shared" ref="Q21" si="31">+Q27+Q59</f>
        <v>#REF!</v>
      </c>
      <c r="R21" s="61" t="e">
        <f t="shared" ref="R21" si="32">+R27+R59</f>
        <v>#REF!</v>
      </c>
      <c r="S21" s="4" t="e">
        <f>IF(R21=0,"",(Q21-R21)/R21)</f>
        <v>#REF!</v>
      </c>
      <c r="T21" s="3" t="e">
        <f t="shared" ref="T21" si="33">+T27+T59</f>
        <v>#REF!</v>
      </c>
      <c r="U21" s="3" t="e">
        <f t="shared" ref="U21" si="34">+U27+U59</f>
        <v>#REF!</v>
      </c>
      <c r="V21" s="4" t="e">
        <f>IF(U21=0,"",(T21-U21)/U21)</f>
        <v>#REF!</v>
      </c>
      <c r="W21" s="3" t="e">
        <f t="shared" ref="W21:X21" si="35">+W27+W59</f>
        <v>#REF!</v>
      </c>
      <c r="X21" s="3" t="e">
        <f t="shared" si="35"/>
        <v>#REF!</v>
      </c>
      <c r="Y21" s="4" t="e">
        <f t="shared" si="19"/>
        <v>#REF!</v>
      </c>
      <c r="Z21" s="41"/>
      <c r="AB21" s="32" t="e">
        <f t="shared" si="6"/>
        <v>#REF!</v>
      </c>
      <c r="AC21" s="32"/>
      <c r="AD21" s="32"/>
      <c r="AE21" s="3" t="e">
        <f t="shared" si="20"/>
        <v>#REF!</v>
      </c>
      <c r="AF21" s="114" t="e">
        <f t="shared" si="3"/>
        <v>#REF!</v>
      </c>
    </row>
    <row r="22" spans="4:32" ht="15" customHeight="1">
      <c r="D22" s="36"/>
      <c r="E22" s="9" t="s">
        <v>72</v>
      </c>
      <c r="F22" s="17" t="s">
        <v>54</v>
      </c>
      <c r="G22" s="17"/>
      <c r="H22" s="83" t="e">
        <f t="shared" ref="H22:I22" si="36">+H28+H60</f>
        <v>#REF!</v>
      </c>
      <c r="I22" s="64" t="e">
        <f t="shared" si="36"/>
        <v>#REF!</v>
      </c>
      <c r="J22" s="64" t="e">
        <f t="shared" si="11"/>
        <v>#REF!</v>
      </c>
      <c r="K22" s="64" t="e">
        <f t="shared" si="11"/>
        <v>#REF!</v>
      </c>
      <c r="L22" s="64" t="e">
        <f t="shared" si="22"/>
        <v>#REF!</v>
      </c>
      <c r="M22" s="64" t="e">
        <f t="shared" si="22"/>
        <v>#REF!</v>
      </c>
      <c r="N22" s="64" t="e">
        <f>+N28+N60</f>
        <v>#REF!</v>
      </c>
      <c r="O22" s="74" t="e">
        <f>IF(L22=0,"",(H22-L22)/L22)</f>
        <v>#REF!</v>
      </c>
      <c r="P22" s="4" t="e">
        <f t="shared" si="13"/>
        <v>#REF!</v>
      </c>
      <c r="Q22" s="64" t="e">
        <f t="shared" ref="Q22" si="37">+Q28+Q60</f>
        <v>#REF!</v>
      </c>
      <c r="R22" s="64" t="e">
        <f t="shared" ref="R22" si="38">+R28+R60</f>
        <v>#REF!</v>
      </c>
      <c r="S22" s="4" t="e">
        <f>IF(R22=0,"",(Q22-R22)/R22)</f>
        <v>#REF!</v>
      </c>
      <c r="T22" s="5" t="e">
        <f t="shared" ref="T22" si="39">+T28+T60</f>
        <v>#REF!</v>
      </c>
      <c r="U22" s="5" t="e">
        <f t="shared" ref="U22" si="40">+U28+U60</f>
        <v>#REF!</v>
      </c>
      <c r="V22" s="4" t="e">
        <f>IF(U22=0,"",(T22-U22)/U22)</f>
        <v>#REF!</v>
      </c>
      <c r="W22" s="5" t="e">
        <f t="shared" ref="W22:X22" si="41">+W28+W60</f>
        <v>#REF!</v>
      </c>
      <c r="X22" s="5" t="e">
        <f t="shared" si="41"/>
        <v>#REF!</v>
      </c>
      <c r="Y22" s="4" t="e">
        <f t="shared" si="19"/>
        <v>#REF!</v>
      </c>
      <c r="Z22" s="41"/>
      <c r="AB22" s="32" t="e">
        <f t="shared" si="6"/>
        <v>#REF!</v>
      </c>
      <c r="AC22" s="32"/>
      <c r="AD22" s="32"/>
      <c r="AE22" s="5" t="e">
        <f t="shared" si="20"/>
        <v>#REF!</v>
      </c>
      <c r="AF22" s="114" t="e">
        <f t="shared" si="3"/>
        <v>#REF!</v>
      </c>
    </row>
    <row r="23" spans="4:32" ht="15" customHeight="1">
      <c r="D23" s="36"/>
      <c r="E23" s="9" t="s">
        <v>73</v>
      </c>
      <c r="F23" s="18" t="s">
        <v>20</v>
      </c>
      <c r="G23" s="18"/>
      <c r="H23" s="84" t="e">
        <f>SUM(H28*H29+H60*H61)/H22</f>
        <v>#REF!</v>
      </c>
      <c r="I23" s="10" t="e">
        <f>SUM(I28*I29+I60*I61)/I22</f>
        <v>#REF!</v>
      </c>
      <c r="J23" s="10" t="e">
        <f>SUM(J28*J29+J60*J61)/J22</f>
        <v>#REF!</v>
      </c>
      <c r="K23" s="10" t="e">
        <f>SUM(K28*K29+K60*K61)/K22</f>
        <v>#REF!</v>
      </c>
      <c r="L23" s="10" t="e">
        <f t="shared" ref="L23:N23" si="42">SUM(L28*L29+L60*L61)/L22</f>
        <v>#REF!</v>
      </c>
      <c r="M23" s="10" t="e">
        <f t="shared" si="42"/>
        <v>#REF!</v>
      </c>
      <c r="N23" s="10" t="e">
        <f t="shared" si="42"/>
        <v>#REF!</v>
      </c>
      <c r="O23" s="74" t="e">
        <f>IF(L23=0,"",(H23-L23)/L23)</f>
        <v>#REF!</v>
      </c>
      <c r="P23" s="4" t="e">
        <f t="shared" si="13"/>
        <v>#REF!</v>
      </c>
      <c r="Q23" s="10" t="e">
        <f t="shared" ref="Q23" si="43">SUM(Q28*Q29+Q60*Q61)/Q22</f>
        <v>#REF!</v>
      </c>
      <c r="R23" s="10" t="e">
        <f t="shared" ref="R23" si="44">SUM(R28*R29+R60*R61)/R22</f>
        <v>#REF!</v>
      </c>
      <c r="S23" s="4" t="e">
        <f>IF(R23=0,"",(Q23-R23)/R23)</f>
        <v>#REF!</v>
      </c>
      <c r="T23" s="6" t="e">
        <f t="shared" ref="T23" si="45">SUM(T28*T29+T60*T61)/T22</f>
        <v>#REF!</v>
      </c>
      <c r="U23" s="6" t="e">
        <f t="shared" ref="U23" si="46">SUM(U28*U29+U60*U61)/U22</f>
        <v>#REF!</v>
      </c>
      <c r="V23" s="4" t="e">
        <f>IF(U23=0,"",(T23-U23)/U23)</f>
        <v>#REF!</v>
      </c>
      <c r="W23" s="6" t="e">
        <f t="shared" ref="W23:X23" si="47">SUM(W28*W29+W60*W61)/W22</f>
        <v>#REF!</v>
      </c>
      <c r="X23" s="6" t="e">
        <f t="shared" si="47"/>
        <v>#REF!</v>
      </c>
      <c r="Y23" s="4" t="e">
        <f t="shared" si="19"/>
        <v>#REF!</v>
      </c>
      <c r="Z23" s="41"/>
      <c r="AB23" s="32"/>
      <c r="AC23" s="32"/>
      <c r="AD23" s="32"/>
      <c r="AE23" s="6" t="e">
        <f t="shared" ref="AE23" si="48">SUM(AE28*AE29+AE60*AE61)/AE22</f>
        <v>#REF!</v>
      </c>
      <c r="AF23" s="114" t="e">
        <f t="shared" si="3"/>
        <v>#REF!</v>
      </c>
    </row>
    <row r="24" spans="4:32" ht="15" customHeight="1">
      <c r="D24" s="36"/>
      <c r="E24" s="75" t="s">
        <v>45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  <c r="Z24" s="41"/>
      <c r="AB24" s="32"/>
      <c r="AC24" s="32"/>
      <c r="AD24" s="32"/>
      <c r="AE24" s="76"/>
      <c r="AF24" s="114">
        <f t="shared" si="3"/>
        <v>0</v>
      </c>
    </row>
    <row r="25" spans="4:32" ht="15" customHeight="1">
      <c r="D25" s="36"/>
      <c r="E25" s="8" t="s">
        <v>71</v>
      </c>
      <c r="F25" s="9" t="s">
        <v>7</v>
      </c>
      <c r="G25" s="9"/>
      <c r="H25" s="72" t="e">
        <f t="shared" ref="H25:N27" si="49">ROUND((H31+H37+H45+H124+H51),1)</f>
        <v>#REF!</v>
      </c>
      <c r="I25" s="61" t="e">
        <f t="shared" si="49"/>
        <v>#REF!</v>
      </c>
      <c r="J25" s="61" t="e">
        <f t="shared" si="49"/>
        <v>#REF!</v>
      </c>
      <c r="K25" s="61" t="e">
        <f t="shared" si="49"/>
        <v>#REF!</v>
      </c>
      <c r="L25" s="61" t="e">
        <f t="shared" si="49"/>
        <v>#REF!</v>
      </c>
      <c r="M25" s="61" t="e">
        <f t="shared" si="49"/>
        <v>#REF!</v>
      </c>
      <c r="N25" s="61" t="e">
        <f t="shared" si="49"/>
        <v>#REF!</v>
      </c>
      <c r="O25" s="74" t="e">
        <f>IF(L25=0,"",(H25-L25)/L25)</f>
        <v>#REF!</v>
      </c>
      <c r="P25" s="4" t="e">
        <f t="shared" ref="P25:P29" si="50">IF(I25=0,"",(H25-I25)/I25)</f>
        <v>#REF!</v>
      </c>
      <c r="Q25" s="61" t="e">
        <f t="shared" ref="Q25:R27" si="51">ROUND((Q31+Q37+Q45+Q124+Q51),1)</f>
        <v>#REF!</v>
      </c>
      <c r="R25" s="61" t="e">
        <f t="shared" si="51"/>
        <v>#REF!</v>
      </c>
      <c r="S25" s="4" t="e">
        <f t="shared" ref="S25:S29" si="52">IF(R25=0,"",(Q25-R25)/R25)</f>
        <v>#REF!</v>
      </c>
      <c r="T25" s="3" t="e">
        <f t="shared" ref="T25:U27" si="53">ROUND((T31+T37+T45+T124+T51),1)</f>
        <v>#REF!</v>
      </c>
      <c r="U25" s="3" t="e">
        <f t="shared" si="53"/>
        <v>#REF!</v>
      </c>
      <c r="V25" s="4" t="e">
        <f t="shared" ref="V25:V29" si="54">IF(U25=0,"",(T25-U25)/U25)</f>
        <v>#REF!</v>
      </c>
      <c r="W25" s="3" t="e">
        <f t="shared" ref="W25:X27" si="55">ROUND((W31+W37+W45+W124+W51),1)</f>
        <v>#REF!</v>
      </c>
      <c r="X25" s="3" t="e">
        <f t="shared" si="55"/>
        <v>#REF!</v>
      </c>
      <c r="Y25" s="4" t="e">
        <f t="shared" ref="Y25:Y29" si="56">IF(X25=0,"",(W25-X25)/X25)</f>
        <v>#REF!</v>
      </c>
      <c r="Z25" s="41"/>
      <c r="AB25" s="32" t="e">
        <f t="shared" si="6"/>
        <v>#REF!</v>
      </c>
      <c r="AC25" s="32"/>
      <c r="AD25" s="32"/>
      <c r="AE25" s="3" t="e">
        <f t="shared" ref="AE25" si="57">ROUND((AE31+AE37+AE45+AE124+AE51),1)</f>
        <v>#REF!</v>
      </c>
      <c r="AF25" s="114" t="e">
        <f t="shared" si="3"/>
        <v>#REF!</v>
      </c>
    </row>
    <row r="26" spans="4:32" ht="15" customHeight="1">
      <c r="D26" s="36"/>
      <c r="E26" s="44" t="s">
        <v>0</v>
      </c>
      <c r="F26" s="9" t="s">
        <v>7</v>
      </c>
      <c r="G26" s="9"/>
      <c r="H26" s="72" t="e">
        <f t="shared" si="49"/>
        <v>#REF!</v>
      </c>
      <c r="I26" s="61" t="e">
        <f t="shared" si="49"/>
        <v>#REF!</v>
      </c>
      <c r="J26" s="61" t="e">
        <f t="shared" si="49"/>
        <v>#REF!</v>
      </c>
      <c r="K26" s="61" t="e">
        <f t="shared" si="49"/>
        <v>#REF!</v>
      </c>
      <c r="L26" s="61" t="e">
        <f t="shared" si="49"/>
        <v>#REF!</v>
      </c>
      <c r="M26" s="61" t="e">
        <f t="shared" si="49"/>
        <v>#REF!</v>
      </c>
      <c r="N26" s="61" t="e">
        <f t="shared" si="49"/>
        <v>#REF!</v>
      </c>
      <c r="O26" s="74" t="e">
        <f>IF(L26=0,"",(H26-L26)/L26)</f>
        <v>#REF!</v>
      </c>
      <c r="P26" s="4" t="e">
        <f t="shared" si="50"/>
        <v>#REF!</v>
      </c>
      <c r="Q26" s="61" t="e">
        <f t="shared" si="51"/>
        <v>#REF!</v>
      </c>
      <c r="R26" s="61" t="e">
        <f t="shared" si="51"/>
        <v>#REF!</v>
      </c>
      <c r="S26" s="4" t="e">
        <f t="shared" si="52"/>
        <v>#REF!</v>
      </c>
      <c r="T26" s="3" t="e">
        <f t="shared" si="53"/>
        <v>#REF!</v>
      </c>
      <c r="U26" s="3" t="e">
        <f t="shared" si="53"/>
        <v>#REF!</v>
      </c>
      <c r="V26" s="4" t="e">
        <f t="shared" si="54"/>
        <v>#REF!</v>
      </c>
      <c r="W26" s="3" t="e">
        <f t="shared" si="55"/>
        <v>#REF!</v>
      </c>
      <c r="X26" s="3" t="e">
        <f t="shared" si="55"/>
        <v>#REF!</v>
      </c>
      <c r="Y26" s="4" t="e">
        <f t="shared" si="56"/>
        <v>#REF!</v>
      </c>
      <c r="Z26" s="41"/>
      <c r="AB26" s="32" t="e">
        <f t="shared" si="6"/>
        <v>#REF!</v>
      </c>
      <c r="AC26" s="32"/>
      <c r="AD26" s="32"/>
      <c r="AE26" s="3" t="e">
        <f t="shared" ref="AE26" si="58">ROUND((AE32+AE38+AE46+AE125+AE52),1)</f>
        <v>#REF!</v>
      </c>
      <c r="AF26" s="114" t="e">
        <f t="shared" si="3"/>
        <v>#REF!</v>
      </c>
    </row>
    <row r="27" spans="4:32" ht="15" customHeight="1">
      <c r="D27" s="36"/>
      <c r="E27" s="44" t="s">
        <v>1</v>
      </c>
      <c r="F27" s="9" t="s">
        <v>7</v>
      </c>
      <c r="G27" s="9"/>
      <c r="H27" s="72" t="e">
        <f t="shared" si="49"/>
        <v>#REF!</v>
      </c>
      <c r="I27" s="61" t="e">
        <f t="shared" si="49"/>
        <v>#REF!</v>
      </c>
      <c r="J27" s="61" t="e">
        <f t="shared" si="49"/>
        <v>#REF!</v>
      </c>
      <c r="K27" s="61" t="e">
        <f t="shared" si="49"/>
        <v>#REF!</v>
      </c>
      <c r="L27" s="61" t="e">
        <f t="shared" si="49"/>
        <v>#REF!</v>
      </c>
      <c r="M27" s="61" t="e">
        <f t="shared" si="49"/>
        <v>#REF!</v>
      </c>
      <c r="N27" s="61" t="e">
        <f t="shared" si="49"/>
        <v>#REF!</v>
      </c>
      <c r="O27" s="74" t="e">
        <f>IF(L27=0,"",(H27-L27)/L27)</f>
        <v>#REF!</v>
      </c>
      <c r="P27" s="4" t="e">
        <f t="shared" si="50"/>
        <v>#REF!</v>
      </c>
      <c r="Q27" s="61" t="e">
        <f t="shared" si="51"/>
        <v>#REF!</v>
      </c>
      <c r="R27" s="61" t="e">
        <f t="shared" si="51"/>
        <v>#REF!</v>
      </c>
      <c r="S27" s="4" t="e">
        <f t="shared" si="52"/>
        <v>#REF!</v>
      </c>
      <c r="T27" s="3" t="e">
        <f t="shared" si="53"/>
        <v>#REF!</v>
      </c>
      <c r="U27" s="3" t="e">
        <f t="shared" si="53"/>
        <v>#REF!</v>
      </c>
      <c r="V27" s="4" t="e">
        <f t="shared" si="54"/>
        <v>#REF!</v>
      </c>
      <c r="W27" s="3" t="e">
        <f t="shared" si="55"/>
        <v>#REF!</v>
      </c>
      <c r="X27" s="3" t="e">
        <f t="shared" si="55"/>
        <v>#REF!</v>
      </c>
      <c r="Y27" s="4" t="e">
        <f t="shared" si="56"/>
        <v>#REF!</v>
      </c>
      <c r="Z27" s="41"/>
      <c r="AB27" s="32" t="e">
        <f t="shared" si="6"/>
        <v>#REF!</v>
      </c>
      <c r="AC27" s="32"/>
      <c r="AD27" s="32"/>
      <c r="AE27" s="3" t="e">
        <f t="shared" ref="AE27" si="59">ROUND((AE33+AE39+AE47+AE126+AE53),1)</f>
        <v>#REF!</v>
      </c>
      <c r="AF27" s="114" t="e">
        <f t="shared" si="3"/>
        <v>#REF!</v>
      </c>
    </row>
    <row r="28" spans="4:32" ht="15" customHeight="1">
      <c r="D28" s="36"/>
      <c r="E28" s="8" t="s">
        <v>72</v>
      </c>
      <c r="F28" s="17" t="s">
        <v>54</v>
      </c>
      <c r="G28" s="17"/>
      <c r="H28" s="83" t="e">
        <f>ROUND((H34+H40+H48+H54),1)</f>
        <v>#REF!</v>
      </c>
      <c r="I28" s="64" t="e">
        <f>ROUND((I34+I40+I48+I54),1)</f>
        <v>#REF!</v>
      </c>
      <c r="J28" s="64" t="e">
        <f>ROUND((J34+J40+J48+J54),1)</f>
        <v>#REF!</v>
      </c>
      <c r="K28" s="64" t="e">
        <f>ROUND((K34+K40+K48+K54),1)-1</f>
        <v>#REF!</v>
      </c>
      <c r="L28" s="64" t="e">
        <f>ROUND((L34+L40+L48+L54),1)-1</f>
        <v>#REF!</v>
      </c>
      <c r="M28" s="64" t="e">
        <f>ROUND((M34+M40+M48+M54),1)-1</f>
        <v>#REF!</v>
      </c>
      <c r="N28" s="64" t="e">
        <f>ROUND((N34+N40+N48+N54),1)-1</f>
        <v>#REF!</v>
      </c>
      <c r="O28" s="74" t="e">
        <f>IF(L28=0,"",(H28-L28)/L28)</f>
        <v>#REF!</v>
      </c>
      <c r="P28" s="4" t="e">
        <f t="shared" si="50"/>
        <v>#REF!</v>
      </c>
      <c r="Q28" s="64" t="e">
        <f>ROUND((Q34+Q40+Q48+Q54),1)-3</f>
        <v>#REF!</v>
      </c>
      <c r="R28" s="64" t="e">
        <f>ROUND((R34+R40+R48+R54),1)-3</f>
        <v>#REF!</v>
      </c>
      <c r="S28" s="4" t="e">
        <f t="shared" si="52"/>
        <v>#REF!</v>
      </c>
      <c r="T28" s="5" t="e">
        <f>ROUND((T34+T40+T48+T54),1)-3</f>
        <v>#REF!</v>
      </c>
      <c r="U28" s="5" t="e">
        <f>ROUND((U34+U40+U48+U54),1)-3</f>
        <v>#REF!</v>
      </c>
      <c r="V28" s="4" t="e">
        <f t="shared" si="54"/>
        <v>#REF!</v>
      </c>
      <c r="W28" s="5" t="e">
        <f>ROUND((W34+W40+W48+W54),1)-3</f>
        <v>#REF!</v>
      </c>
      <c r="X28" s="5" t="e">
        <f>ROUND((X34+X40+X48+X54),1)</f>
        <v>#REF!</v>
      </c>
      <c r="Y28" s="4" t="e">
        <f t="shared" si="56"/>
        <v>#REF!</v>
      </c>
      <c r="Z28" s="41"/>
      <c r="AB28" s="32" t="e">
        <f t="shared" si="6"/>
        <v>#REF!</v>
      </c>
      <c r="AC28" s="32"/>
      <c r="AD28" s="32"/>
      <c r="AE28" s="5" t="e">
        <f>ROUND((AE34+AE40+AE48+AE54),1)-3</f>
        <v>#REF!</v>
      </c>
      <c r="AF28" s="114" t="e">
        <f t="shared" si="3"/>
        <v>#REF!</v>
      </c>
    </row>
    <row r="29" spans="4:32" ht="15" customHeight="1">
      <c r="D29" s="36"/>
      <c r="E29" s="8" t="s">
        <v>73</v>
      </c>
      <c r="F29" s="18" t="s">
        <v>20</v>
      </c>
      <c r="G29" s="18"/>
      <c r="H29" s="84" t="e">
        <f>SUM(H34*H35+H40*H41+H48*H49+H54*H55)/H28</f>
        <v>#REF!</v>
      </c>
      <c r="I29" s="10" t="e">
        <f>SUM(I34*I35+I40*I41+I48*I49+I54*I55)/I28</f>
        <v>#REF!</v>
      </c>
      <c r="J29" s="10" t="e">
        <f>SUM(J34*J35+J40*J41+J48*J49+J54*J55)/J28</f>
        <v>#REF!</v>
      </c>
      <c r="K29" s="10" t="e">
        <f>SUM(K34*K35+K40*K41+K48*K49+K54*K55)/K28</f>
        <v>#REF!</v>
      </c>
      <c r="L29" s="10" t="e">
        <f t="shared" ref="L29:N29" si="60">SUM(L34*L35+L40*L41+L48*L49+L54*L55)/L28</f>
        <v>#REF!</v>
      </c>
      <c r="M29" s="10" t="e">
        <f t="shared" si="60"/>
        <v>#REF!</v>
      </c>
      <c r="N29" s="10" t="e">
        <f t="shared" si="60"/>
        <v>#REF!</v>
      </c>
      <c r="O29" s="74" t="e">
        <f>IF(L29=0,"",(H29-L29)/L29)</f>
        <v>#REF!</v>
      </c>
      <c r="P29" s="4" t="e">
        <f t="shared" si="50"/>
        <v>#REF!</v>
      </c>
      <c r="Q29" s="10" t="e">
        <f t="shared" ref="Q29" si="61">SUM(Q34*Q35+Q40*Q41+Q48*Q49+Q54*Q55)/Q28</f>
        <v>#REF!</v>
      </c>
      <c r="R29" s="10" t="e">
        <f t="shared" ref="R29" si="62">SUM(R34*R35+R40*R41+R48*R49+R54*R55)/R28</f>
        <v>#REF!</v>
      </c>
      <c r="S29" s="4" t="e">
        <f t="shared" si="52"/>
        <v>#REF!</v>
      </c>
      <c r="T29" s="6" t="e">
        <f t="shared" ref="T29" si="63">SUM(T34*T35+T40*T41+T48*T49+T54*T55)/T28</f>
        <v>#REF!</v>
      </c>
      <c r="U29" s="6" t="e">
        <f t="shared" ref="U29" si="64">SUM(U34*U35+U40*U41+U48*U49+U54*U55)/U28</f>
        <v>#REF!</v>
      </c>
      <c r="V29" s="4" t="e">
        <f t="shared" si="54"/>
        <v>#REF!</v>
      </c>
      <c r="W29" s="6" t="e">
        <f t="shared" ref="W29:X29" si="65">SUM(W34*W35+W40*W41+W48*W49+W54*W55)/W28</f>
        <v>#REF!</v>
      </c>
      <c r="X29" s="6" t="e">
        <f t="shared" si="65"/>
        <v>#REF!</v>
      </c>
      <c r="Y29" s="4" t="e">
        <f t="shared" si="56"/>
        <v>#REF!</v>
      </c>
      <c r="Z29" s="41"/>
      <c r="AB29" s="32"/>
      <c r="AC29" s="32"/>
      <c r="AD29" s="32"/>
      <c r="AE29" s="6" t="e">
        <f t="shared" ref="AE29" si="66">SUM(AE34*AE35+AE40*AE41+AE48*AE49+AE54*AE55)/AE28</f>
        <v>#REF!</v>
      </c>
      <c r="AF29" s="114" t="e">
        <f t="shared" si="3"/>
        <v>#REF!</v>
      </c>
    </row>
    <row r="30" spans="4:32" ht="15" customHeight="1">
      <c r="D30" s="36"/>
      <c r="E30" s="75" t="s">
        <v>24</v>
      </c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  <c r="Z30" s="41"/>
      <c r="AB30" s="32"/>
      <c r="AC30" s="32"/>
      <c r="AD30" s="32"/>
      <c r="AE30" s="76"/>
      <c r="AF30" s="114">
        <f t="shared" si="3"/>
        <v>0</v>
      </c>
    </row>
    <row r="31" spans="4:32" ht="15" customHeight="1">
      <c r="D31" s="36"/>
      <c r="E31" s="44" t="s">
        <v>71</v>
      </c>
      <c r="F31" s="9" t="s">
        <v>7</v>
      </c>
      <c r="G31" s="9"/>
      <c r="H31" s="72" t="e">
        <f>ROUND(#REF!/$A$1,1)</f>
        <v>#REF!</v>
      </c>
      <c r="I31" s="61" t="e">
        <f>ROUND(#REF!/$A$1,1)</f>
        <v>#REF!</v>
      </c>
      <c r="J31" s="61" t="e">
        <f>ROUND(#REF!/$A$1,1)</f>
        <v>#REF!</v>
      </c>
      <c r="K31" s="61" t="e">
        <f>ROUND(#REF!/$A$1,1)</f>
        <v>#REF!</v>
      </c>
      <c r="L31" s="61" t="e">
        <f>ROUND(#REF!/$A$1,1)</f>
        <v>#REF!</v>
      </c>
      <c r="M31" s="61" t="e">
        <f>ROUND(#REF!/$A$1,1)</f>
        <v>#REF!</v>
      </c>
      <c r="N31" s="61" t="e">
        <f>ROUND(#REF!/$A$1,1)</f>
        <v>#REF!</v>
      </c>
      <c r="O31" s="74" t="e">
        <f>IF(L31=0,"",(H31-L31)/L31)</f>
        <v>#REF!</v>
      </c>
      <c r="P31" s="4" t="e">
        <f t="shared" ref="P31:P35" si="67">IF(I31=0,"",(H31-I31)/I31)</f>
        <v>#REF!</v>
      </c>
      <c r="Q31" s="61" t="e">
        <f>ROUND(#REF!/$A$1,1)</f>
        <v>#REF!</v>
      </c>
      <c r="R31" s="61" t="e">
        <f>ROUND(#REF!/$A$1,1)</f>
        <v>#REF!</v>
      </c>
      <c r="S31" s="4" t="e">
        <f t="shared" ref="S31:S34" si="68">IF(R31=0,"",(Q31-R31)/R31)</f>
        <v>#REF!</v>
      </c>
      <c r="T31" s="3" t="e">
        <f>H31+I31+J31</f>
        <v>#REF!</v>
      </c>
      <c r="U31" s="3" t="e">
        <f>ROUND(#REF!/$A$1,1)</f>
        <v>#REF!</v>
      </c>
      <c r="V31" s="4" t="e">
        <f t="shared" ref="V31:V34" si="69">IF(U31=0,"",(T31-U31)/U31)</f>
        <v>#REF!</v>
      </c>
      <c r="W31" s="3" t="e">
        <f>ROUND(#REF!/$A$1,1)</f>
        <v>#REF!</v>
      </c>
      <c r="X31" s="3" t="e">
        <f>ROUND(#REF!/$A$1,1)</f>
        <v>#REF!</v>
      </c>
      <c r="Y31" s="4" t="e">
        <f t="shared" ref="Y31:Y34" si="70">IF(X31=0,"",(W31-X31)/X31)</f>
        <v>#REF!</v>
      </c>
      <c r="Z31" s="41"/>
      <c r="AB31" s="32" t="e">
        <f t="shared" si="6"/>
        <v>#REF!</v>
      </c>
      <c r="AC31" s="32"/>
      <c r="AD31" s="32"/>
      <c r="AE31" s="3" t="e">
        <f>ROUND(#REF!/$A$1,1)</f>
        <v>#REF!</v>
      </c>
      <c r="AF31" s="114" t="e">
        <f t="shared" si="3"/>
        <v>#REF!</v>
      </c>
    </row>
    <row r="32" spans="4:32" ht="15" customHeight="1">
      <c r="D32" s="36"/>
      <c r="E32" s="45" t="s">
        <v>0</v>
      </c>
      <c r="F32" s="9" t="s">
        <v>7</v>
      </c>
      <c r="G32" s="9"/>
      <c r="H32" s="72" t="e">
        <f>ROUND(#REF!/$A$1,1)</f>
        <v>#REF!</v>
      </c>
      <c r="I32" s="61" t="e">
        <f>ROUND(#REF!/$A$1,1)</f>
        <v>#REF!</v>
      </c>
      <c r="J32" s="61" t="e">
        <f>ROUND(#REF!/$A$1,1)</f>
        <v>#REF!</v>
      </c>
      <c r="K32" s="61" t="e">
        <f>ROUND(#REF!/$A$1,1)</f>
        <v>#REF!</v>
      </c>
      <c r="L32" s="61" t="e">
        <f>ROUND(#REF!/$A$1,1)</f>
        <v>#REF!</v>
      </c>
      <c r="M32" s="61" t="e">
        <f>ROUND(#REF!/$A$1,1)</f>
        <v>#REF!</v>
      </c>
      <c r="N32" s="61" t="e">
        <f>ROUND(#REF!/$A$1,1)</f>
        <v>#REF!</v>
      </c>
      <c r="O32" s="74" t="e">
        <f>IF(L32=0,"",(H32-L32)/L32)</f>
        <v>#REF!</v>
      </c>
      <c r="P32" s="4" t="e">
        <f t="shared" si="67"/>
        <v>#REF!</v>
      </c>
      <c r="Q32" s="61" t="e">
        <f>ROUND(#REF!/$A$1,1)</f>
        <v>#REF!</v>
      </c>
      <c r="R32" s="61" t="e">
        <f>ROUND(#REF!/$A$1,1)</f>
        <v>#REF!</v>
      </c>
      <c r="S32" s="4" t="e">
        <f t="shared" si="68"/>
        <v>#REF!</v>
      </c>
      <c r="T32" s="3" t="e">
        <f>H32+I32+J32</f>
        <v>#REF!</v>
      </c>
      <c r="U32" s="3" t="e">
        <f>ROUND(#REF!/$A$1,1)</f>
        <v>#REF!</v>
      </c>
      <c r="V32" s="4" t="e">
        <f t="shared" si="69"/>
        <v>#REF!</v>
      </c>
      <c r="W32" s="3" t="e">
        <f>ROUND(#REF!/$A$1,1)</f>
        <v>#REF!</v>
      </c>
      <c r="X32" s="3" t="e">
        <f>ROUND(#REF!/$A$1,1)</f>
        <v>#REF!</v>
      </c>
      <c r="Y32" s="4" t="e">
        <f t="shared" si="70"/>
        <v>#REF!</v>
      </c>
      <c r="Z32" s="41"/>
      <c r="AB32" s="32" t="e">
        <f t="shared" si="6"/>
        <v>#REF!</v>
      </c>
      <c r="AC32" s="32"/>
      <c r="AD32" s="32"/>
      <c r="AE32" s="3" t="e">
        <f>ROUND(#REF!/$A$1,1)</f>
        <v>#REF!</v>
      </c>
      <c r="AF32" s="114" t="e">
        <f t="shared" si="3"/>
        <v>#REF!</v>
      </c>
    </row>
    <row r="33" spans="4:32" ht="15" customHeight="1">
      <c r="D33" s="36"/>
      <c r="E33" s="45" t="s">
        <v>1</v>
      </c>
      <c r="F33" s="9" t="s">
        <v>7</v>
      </c>
      <c r="G33" s="9"/>
      <c r="H33" s="72" t="e">
        <f>ROUND(#REF!/$A$1,1)</f>
        <v>#REF!</v>
      </c>
      <c r="I33" s="61" t="e">
        <f>ROUND(#REF!/$A$1,1)</f>
        <v>#REF!</v>
      </c>
      <c r="J33" s="61" t="e">
        <f>ROUND(#REF!/$A$1,1)</f>
        <v>#REF!</v>
      </c>
      <c r="K33" s="61" t="e">
        <f>ROUND(#REF!/$A$1,1)</f>
        <v>#REF!</v>
      </c>
      <c r="L33" s="61" t="e">
        <f>ROUND(#REF!/$A$1,1)</f>
        <v>#REF!</v>
      </c>
      <c r="M33" s="61" t="e">
        <f>ROUND(#REF!/$A$1,1)</f>
        <v>#REF!</v>
      </c>
      <c r="N33" s="61" t="e">
        <f>ROUND(#REF!/$A$1,1)</f>
        <v>#REF!</v>
      </c>
      <c r="O33" s="74" t="e">
        <f>IF(L33=0,"",(H33-L33)/L33)</f>
        <v>#REF!</v>
      </c>
      <c r="P33" s="4" t="e">
        <f t="shared" si="67"/>
        <v>#REF!</v>
      </c>
      <c r="Q33" s="61" t="e">
        <f>ROUND(#REF!/$A$1,1)</f>
        <v>#REF!</v>
      </c>
      <c r="R33" s="61" t="e">
        <f>ROUND(#REF!/$A$1,1)</f>
        <v>#REF!</v>
      </c>
      <c r="S33" s="4" t="e">
        <f t="shared" si="68"/>
        <v>#REF!</v>
      </c>
      <c r="T33" s="3" t="e">
        <f>H33+I33+J33</f>
        <v>#REF!</v>
      </c>
      <c r="U33" s="3" t="e">
        <f>ROUND(#REF!/$A$1,1)</f>
        <v>#REF!</v>
      </c>
      <c r="V33" s="4" t="e">
        <f t="shared" si="69"/>
        <v>#REF!</v>
      </c>
      <c r="W33" s="3" t="e">
        <f>ROUND(#REF!/$A$1,1)</f>
        <v>#REF!</v>
      </c>
      <c r="X33" s="3" t="e">
        <f>ROUND(#REF!/$A$1,1)</f>
        <v>#REF!</v>
      </c>
      <c r="Y33" s="4" t="e">
        <f t="shared" si="70"/>
        <v>#REF!</v>
      </c>
      <c r="Z33" s="41"/>
      <c r="AB33" s="32" t="e">
        <f t="shared" si="6"/>
        <v>#REF!</v>
      </c>
      <c r="AC33" s="32"/>
      <c r="AD33" s="32"/>
      <c r="AE33" s="3" t="e">
        <f>ROUND(#REF!/$A$1,1)</f>
        <v>#REF!</v>
      </c>
      <c r="AF33" s="114" t="e">
        <f t="shared" si="3"/>
        <v>#REF!</v>
      </c>
    </row>
    <row r="34" spans="4:32" ht="15" customHeight="1">
      <c r="D34" s="36"/>
      <c r="E34" s="44" t="s">
        <v>72</v>
      </c>
      <c r="F34" s="17" t="s">
        <v>54</v>
      </c>
      <c r="G34" s="17"/>
      <c r="H34" s="83" t="e">
        <f>ROUND(#REF!/$A$1,1)</f>
        <v>#REF!</v>
      </c>
      <c r="I34" s="64" t="e">
        <f>ROUND(#REF!/$A$1,1)</f>
        <v>#REF!</v>
      </c>
      <c r="J34" s="64" t="e">
        <f>ROUND(#REF!/$A$1,1)</f>
        <v>#REF!</v>
      </c>
      <c r="K34" s="64" t="e">
        <f>ROUND(#REF!/$A$1,1)</f>
        <v>#REF!</v>
      </c>
      <c r="L34" s="64" t="e">
        <f>ROUND(#REF!/$A$1,1)</f>
        <v>#REF!</v>
      </c>
      <c r="M34" s="64" t="e">
        <f>ROUND(#REF!/$A$1,1)</f>
        <v>#REF!</v>
      </c>
      <c r="N34" s="64" t="e">
        <f>ROUND(#REF!/$A$1,1)</f>
        <v>#REF!</v>
      </c>
      <c r="O34" s="74" t="e">
        <f>IF(L34=0,"",(H34-L34)/L34)</f>
        <v>#REF!</v>
      </c>
      <c r="P34" s="4" t="e">
        <f t="shared" si="67"/>
        <v>#REF!</v>
      </c>
      <c r="Q34" s="64" t="e">
        <f>ROUND(#REF!/$A$1,1)</f>
        <v>#REF!</v>
      </c>
      <c r="R34" s="64" t="e">
        <f>ROUND(#REF!/$A$1,1)</f>
        <v>#REF!</v>
      </c>
      <c r="S34" s="4" t="e">
        <f t="shared" si="68"/>
        <v>#REF!</v>
      </c>
      <c r="T34" s="3" t="e">
        <f>H34+I34+J34</f>
        <v>#REF!</v>
      </c>
      <c r="U34" s="5" t="e">
        <f>ROUND(#REF!/$A$1,1)</f>
        <v>#REF!</v>
      </c>
      <c r="V34" s="4" t="e">
        <f t="shared" si="69"/>
        <v>#REF!</v>
      </c>
      <c r="W34" s="5" t="e">
        <f>ROUND(#REF!/$A$1,1)</f>
        <v>#REF!</v>
      </c>
      <c r="X34" s="5" t="e">
        <f>ROUND(#REF!/$A$1,1)</f>
        <v>#REF!</v>
      </c>
      <c r="Y34" s="4" t="e">
        <f t="shared" si="70"/>
        <v>#REF!</v>
      </c>
      <c r="Z34" s="41"/>
      <c r="AB34" s="32" t="e">
        <f t="shared" si="6"/>
        <v>#REF!</v>
      </c>
      <c r="AC34" s="32"/>
      <c r="AD34" s="32"/>
      <c r="AE34" s="5" t="e">
        <f>ROUND(#REF!/$A$1,1)</f>
        <v>#REF!</v>
      </c>
      <c r="AF34" s="114" t="e">
        <f t="shared" si="3"/>
        <v>#REF!</v>
      </c>
    </row>
    <row r="35" spans="4:32" ht="15" customHeight="1">
      <c r="D35" s="36"/>
      <c r="E35" s="44" t="s">
        <v>73</v>
      </c>
      <c r="F35" s="18" t="s">
        <v>20</v>
      </c>
      <c r="G35" s="18"/>
      <c r="H35" s="84" t="e">
        <f>#REF!*1</f>
        <v>#REF!</v>
      </c>
      <c r="I35" s="10" t="e">
        <f>#REF!*1</f>
        <v>#REF!</v>
      </c>
      <c r="J35" s="10" t="e">
        <f>#REF!*1</f>
        <v>#REF!</v>
      </c>
      <c r="K35" s="10" t="e">
        <f>#REF!*1</f>
        <v>#REF!</v>
      </c>
      <c r="L35" s="10" t="e">
        <f>#REF!*1</f>
        <v>#REF!</v>
      </c>
      <c r="M35" s="10" t="e">
        <f>#REF!*1</f>
        <v>#REF!</v>
      </c>
      <c r="N35" s="10" t="e">
        <f>#REF!*1</f>
        <v>#REF!</v>
      </c>
      <c r="O35" s="74" t="e">
        <f>IF(L35=0,"",(H35-L35)/L35)</f>
        <v>#REF!</v>
      </c>
      <c r="P35" s="4" t="e">
        <f t="shared" si="67"/>
        <v>#REF!</v>
      </c>
      <c r="Q35" s="10" t="e">
        <f>#REF!*1</f>
        <v>#REF!</v>
      </c>
      <c r="R35" s="10" t="e">
        <f>#REF!*1</f>
        <v>#REF!</v>
      </c>
      <c r="S35" s="4" t="e">
        <f>IF(R35=0,"",(Q35-R35)/R35)</f>
        <v>#REF!</v>
      </c>
      <c r="T35" s="6" t="e">
        <f>#REF!*1</f>
        <v>#REF!</v>
      </c>
      <c r="U35" s="6" t="e">
        <f>#REF!*1</f>
        <v>#REF!</v>
      </c>
      <c r="V35" s="4" t="e">
        <f>IF(U35=0,"",(T35-U35)/U35)</f>
        <v>#REF!</v>
      </c>
      <c r="W35" s="6" t="e">
        <f>#REF!*1</f>
        <v>#REF!</v>
      </c>
      <c r="X35" s="6" t="e">
        <f>#REF!*1</f>
        <v>#REF!</v>
      </c>
      <c r="Y35" s="4" t="e">
        <f>IF(X35=0,"",(W35-X35)/X35)</f>
        <v>#REF!</v>
      </c>
      <c r="Z35" s="41"/>
      <c r="AB35" s="32"/>
      <c r="AC35" s="32"/>
      <c r="AD35" s="32"/>
      <c r="AE35" s="6" t="e">
        <f>#REF!*1</f>
        <v>#REF!</v>
      </c>
      <c r="AF35" s="114" t="e">
        <f t="shared" si="3"/>
        <v>#REF!</v>
      </c>
    </row>
    <row r="36" spans="4:32" ht="15" customHeight="1">
      <c r="D36" s="36"/>
      <c r="E36" s="75" t="s">
        <v>25</v>
      </c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7"/>
      <c r="Z36" s="41"/>
      <c r="AB36" s="32"/>
      <c r="AE36" s="76"/>
      <c r="AF36" s="114">
        <f t="shared" si="3"/>
        <v>0</v>
      </c>
    </row>
    <row r="37" spans="4:32" ht="15" customHeight="1">
      <c r="D37" s="36"/>
      <c r="E37" s="44" t="s">
        <v>71</v>
      </c>
      <c r="F37" s="9" t="s">
        <v>7</v>
      </c>
      <c r="G37" s="9"/>
      <c r="H37" s="72" t="e">
        <f>ROUND(#REF!/$A$1,1)</f>
        <v>#REF!</v>
      </c>
      <c r="I37" s="61" t="e">
        <f>ROUND(#REF!/$A$1,1)</f>
        <v>#REF!</v>
      </c>
      <c r="J37" s="61" t="e">
        <f>ROUND(#REF!/$A$1,1)</f>
        <v>#REF!</v>
      </c>
      <c r="K37" s="61" t="e">
        <f>ROUND(#REF!/$A$1,1)</f>
        <v>#REF!</v>
      </c>
      <c r="L37" s="61" t="e">
        <f>ROUND(#REF!/$A$1,1)</f>
        <v>#REF!</v>
      </c>
      <c r="M37" s="61" t="e">
        <f>ROUND(#REF!/$A$1,1)</f>
        <v>#REF!</v>
      </c>
      <c r="N37" s="61" t="e">
        <f>ROUND(#REF!/$A$1,1)</f>
        <v>#REF!</v>
      </c>
      <c r="O37" s="74" t="e">
        <f>IF(L37=0,"",(H37-L37)/L37)</f>
        <v>#REF!</v>
      </c>
      <c r="P37" s="4" t="e">
        <f t="shared" ref="P37:P41" si="71">IF(I37=0,"",(H37-I37)/I37)</f>
        <v>#REF!</v>
      </c>
      <c r="Q37" s="61" t="e">
        <f>ROUND(#REF!/$A$1,1)</f>
        <v>#REF!</v>
      </c>
      <c r="R37" s="61" t="e">
        <f>ROUND(#REF!/$A$1,1)</f>
        <v>#REF!</v>
      </c>
      <c r="S37" s="4" t="e">
        <f t="shared" ref="S37:S40" si="72">IF(R37=0,"",(Q37-R37)/R37)</f>
        <v>#REF!</v>
      </c>
      <c r="T37" s="3" t="e">
        <f>H37+I37+J37</f>
        <v>#REF!</v>
      </c>
      <c r="U37" s="3" t="e">
        <f>ROUND(#REF!/$A$1,1)</f>
        <v>#REF!</v>
      </c>
      <c r="V37" s="4" t="e">
        <f t="shared" ref="V37:V40" si="73">IF(U37=0,"",(T37-U37)/U37)</f>
        <v>#REF!</v>
      </c>
      <c r="W37" s="3" t="e">
        <f>ROUND(#REF!/$A$1,1)</f>
        <v>#REF!</v>
      </c>
      <c r="X37" s="3" t="e">
        <f>ROUND(#REF!/$A$1,1)</f>
        <v>#REF!</v>
      </c>
      <c r="Y37" s="4" t="e">
        <f t="shared" ref="Y37:Y40" si="74">IF(X37=0,"",(W37-X37)/X37)</f>
        <v>#REF!</v>
      </c>
      <c r="Z37" s="41"/>
      <c r="AB37" s="32" t="e">
        <f t="shared" si="6"/>
        <v>#REF!</v>
      </c>
      <c r="AC37" s="32"/>
      <c r="AE37" s="3" t="e">
        <f>ROUND(#REF!/$A$1,1)</f>
        <v>#REF!</v>
      </c>
      <c r="AF37" s="114" t="e">
        <f t="shared" si="3"/>
        <v>#REF!</v>
      </c>
    </row>
    <row r="38" spans="4:32" ht="15" customHeight="1">
      <c r="D38" s="36"/>
      <c r="E38" s="45" t="s">
        <v>0</v>
      </c>
      <c r="F38" s="9" t="s">
        <v>7</v>
      </c>
      <c r="G38" s="9"/>
      <c r="H38" s="72" t="e">
        <f>ROUND(#REF!/$A$1,1)</f>
        <v>#REF!</v>
      </c>
      <c r="I38" s="61" t="e">
        <f>ROUND(#REF!/$A$1,1)</f>
        <v>#REF!</v>
      </c>
      <c r="J38" s="61" t="e">
        <f>ROUND(#REF!/$A$1,1)</f>
        <v>#REF!</v>
      </c>
      <c r="K38" s="61" t="e">
        <f>ROUND(#REF!/$A$1,1)</f>
        <v>#REF!</v>
      </c>
      <c r="L38" s="61" t="e">
        <f>ROUND(#REF!/$A$1,1)</f>
        <v>#REF!</v>
      </c>
      <c r="M38" s="61" t="e">
        <f>ROUND(#REF!/$A$1,1)</f>
        <v>#REF!</v>
      </c>
      <c r="N38" s="61" t="e">
        <f>ROUND(#REF!/$A$1,1)</f>
        <v>#REF!</v>
      </c>
      <c r="O38" s="74" t="e">
        <f>IF(L38=0,"",(H38-L38)/L38)</f>
        <v>#REF!</v>
      </c>
      <c r="P38" s="4" t="e">
        <f t="shared" si="71"/>
        <v>#REF!</v>
      </c>
      <c r="Q38" s="61" t="e">
        <f>ROUND(#REF!/$A$1,1)</f>
        <v>#REF!</v>
      </c>
      <c r="R38" s="61" t="e">
        <f>ROUND(#REF!/$A$1,1)</f>
        <v>#REF!</v>
      </c>
      <c r="S38" s="4" t="e">
        <f t="shared" si="72"/>
        <v>#REF!</v>
      </c>
      <c r="T38" s="3" t="e">
        <f>H38+I38+J38</f>
        <v>#REF!</v>
      </c>
      <c r="U38" s="3" t="e">
        <f>ROUND(#REF!/$A$1,1)</f>
        <v>#REF!</v>
      </c>
      <c r="V38" s="4" t="e">
        <f t="shared" si="73"/>
        <v>#REF!</v>
      </c>
      <c r="W38" s="3" t="e">
        <f>ROUND(#REF!/$A$1,1)</f>
        <v>#REF!</v>
      </c>
      <c r="X38" s="3" t="e">
        <f>ROUND(#REF!/$A$1,1)</f>
        <v>#REF!</v>
      </c>
      <c r="Y38" s="4" t="e">
        <f t="shared" si="74"/>
        <v>#REF!</v>
      </c>
      <c r="Z38" s="41"/>
      <c r="AB38" s="32" t="e">
        <f t="shared" si="6"/>
        <v>#REF!</v>
      </c>
      <c r="AC38" s="32"/>
      <c r="AE38" s="3" t="e">
        <f>ROUND(#REF!/$A$1,1)</f>
        <v>#REF!</v>
      </c>
      <c r="AF38" s="114" t="e">
        <f t="shared" si="3"/>
        <v>#REF!</v>
      </c>
    </row>
    <row r="39" spans="4:32" ht="15" customHeight="1">
      <c r="D39" s="36"/>
      <c r="E39" s="45" t="s">
        <v>1</v>
      </c>
      <c r="F39" s="9" t="s">
        <v>7</v>
      </c>
      <c r="G39" s="9"/>
      <c r="H39" s="72" t="e">
        <f>ROUND(#REF!/$A$1,1)</f>
        <v>#REF!</v>
      </c>
      <c r="I39" s="61" t="e">
        <f>ROUND(#REF!/$A$1,1)</f>
        <v>#REF!</v>
      </c>
      <c r="J39" s="61" t="e">
        <f>ROUND(#REF!/$A$1,1)</f>
        <v>#REF!</v>
      </c>
      <c r="K39" s="61" t="e">
        <f>ROUND(#REF!/$A$1,1)</f>
        <v>#REF!</v>
      </c>
      <c r="L39" s="61" t="e">
        <f>ROUND(#REF!/$A$1,1)</f>
        <v>#REF!</v>
      </c>
      <c r="M39" s="61" t="e">
        <f>ROUND(#REF!/$A$1,1)</f>
        <v>#REF!</v>
      </c>
      <c r="N39" s="61" t="e">
        <f>ROUND(#REF!/$A$1,1)</f>
        <v>#REF!</v>
      </c>
      <c r="O39" s="74" t="e">
        <f>IF(L39=0,"",(H39-L39)/L39)</f>
        <v>#REF!</v>
      </c>
      <c r="P39" s="4" t="e">
        <f t="shared" si="71"/>
        <v>#REF!</v>
      </c>
      <c r="Q39" s="61" t="e">
        <f>ROUND(#REF!/$A$1,1)</f>
        <v>#REF!</v>
      </c>
      <c r="R39" s="61" t="e">
        <f>ROUND(#REF!/$A$1,1)</f>
        <v>#REF!</v>
      </c>
      <c r="S39" s="4" t="e">
        <f t="shared" si="72"/>
        <v>#REF!</v>
      </c>
      <c r="T39" s="3" t="e">
        <f>H39+I39+J39</f>
        <v>#REF!</v>
      </c>
      <c r="U39" s="3" t="e">
        <f>ROUND(#REF!/$A$1,1)</f>
        <v>#REF!</v>
      </c>
      <c r="V39" s="4" t="e">
        <f t="shared" si="73"/>
        <v>#REF!</v>
      </c>
      <c r="W39" s="3" t="e">
        <f>ROUND(#REF!/$A$1,1)</f>
        <v>#REF!</v>
      </c>
      <c r="X39" s="3" t="e">
        <f>ROUND(#REF!/$A$1,1)</f>
        <v>#REF!</v>
      </c>
      <c r="Y39" s="4" t="e">
        <f t="shared" si="74"/>
        <v>#REF!</v>
      </c>
      <c r="Z39" s="41"/>
      <c r="AB39" s="32" t="e">
        <f t="shared" si="6"/>
        <v>#REF!</v>
      </c>
      <c r="AC39" s="32"/>
      <c r="AE39" s="3" t="e">
        <f>ROUND(#REF!/$A$1,1)</f>
        <v>#REF!</v>
      </c>
      <c r="AF39" s="114" t="e">
        <f t="shared" si="3"/>
        <v>#REF!</v>
      </c>
    </row>
    <row r="40" spans="4:32" ht="15" customHeight="1">
      <c r="D40" s="36"/>
      <c r="E40" s="44" t="s">
        <v>72</v>
      </c>
      <c r="F40" s="17" t="s">
        <v>54</v>
      </c>
      <c r="G40" s="17"/>
      <c r="H40" s="83" t="e">
        <f>ROUND(#REF!/$A$1,1)</f>
        <v>#REF!</v>
      </c>
      <c r="I40" s="64" t="e">
        <f>ROUND(#REF!/$A$1,1)</f>
        <v>#REF!</v>
      </c>
      <c r="J40" s="64" t="e">
        <f>ROUND(#REF!/$A$1,1)</f>
        <v>#REF!</v>
      </c>
      <c r="K40" s="64" t="e">
        <f>ROUND(#REF!/$A$1,1)</f>
        <v>#REF!</v>
      </c>
      <c r="L40" s="64" t="e">
        <f>ROUND(#REF!/$A$1,1)</f>
        <v>#REF!</v>
      </c>
      <c r="M40" s="64" t="e">
        <f>ROUND(#REF!/$A$1,1)</f>
        <v>#REF!</v>
      </c>
      <c r="N40" s="64" t="e">
        <f>ROUND(#REF!/$A$1,1)</f>
        <v>#REF!</v>
      </c>
      <c r="O40" s="74" t="e">
        <f>IF(L40=0,"",(H40-L40)/L40)</f>
        <v>#REF!</v>
      </c>
      <c r="P40" s="4" t="e">
        <f t="shared" si="71"/>
        <v>#REF!</v>
      </c>
      <c r="Q40" s="64" t="e">
        <f>ROUND(#REF!/$A$1,1)</f>
        <v>#REF!</v>
      </c>
      <c r="R40" s="64" t="e">
        <f>ROUND(#REF!/$A$1,1)</f>
        <v>#REF!</v>
      </c>
      <c r="S40" s="4" t="e">
        <f t="shared" si="72"/>
        <v>#REF!</v>
      </c>
      <c r="T40" s="3" t="e">
        <f>H40+I40+J40</f>
        <v>#REF!</v>
      </c>
      <c r="U40" s="5" t="e">
        <f>ROUND(#REF!/$A$1,1)</f>
        <v>#REF!</v>
      </c>
      <c r="V40" s="4" t="e">
        <f t="shared" si="73"/>
        <v>#REF!</v>
      </c>
      <c r="W40" s="5" t="e">
        <f>ROUND(#REF!/$A$1,1)</f>
        <v>#REF!</v>
      </c>
      <c r="X40" s="5" t="e">
        <f>ROUND(#REF!/$A$1,1)</f>
        <v>#REF!</v>
      </c>
      <c r="Y40" s="4" t="e">
        <f t="shared" si="74"/>
        <v>#REF!</v>
      </c>
      <c r="Z40" s="41"/>
      <c r="AB40" s="32" t="e">
        <f t="shared" si="6"/>
        <v>#REF!</v>
      </c>
      <c r="AC40" s="32"/>
      <c r="AE40" s="5" t="e">
        <f>ROUND(#REF!/$A$1,1)</f>
        <v>#REF!</v>
      </c>
      <c r="AF40" s="114" t="e">
        <f t="shared" si="3"/>
        <v>#REF!</v>
      </c>
    </row>
    <row r="41" spans="4:32" ht="15" customHeight="1">
      <c r="D41" s="36"/>
      <c r="E41" s="44" t="s">
        <v>73</v>
      </c>
      <c r="F41" s="18" t="s">
        <v>20</v>
      </c>
      <c r="G41" s="18"/>
      <c r="H41" s="84" t="e">
        <f>#REF!*1</f>
        <v>#REF!</v>
      </c>
      <c r="I41" s="10" t="e">
        <f>#REF!*1</f>
        <v>#REF!</v>
      </c>
      <c r="J41" s="10" t="e">
        <f>#REF!*1</f>
        <v>#REF!</v>
      </c>
      <c r="K41" s="10" t="e">
        <f>#REF!*1</f>
        <v>#REF!</v>
      </c>
      <c r="L41" s="10" t="e">
        <f>#REF!*1</f>
        <v>#REF!</v>
      </c>
      <c r="M41" s="10" t="e">
        <f>#REF!*1</f>
        <v>#REF!</v>
      </c>
      <c r="N41" s="10" t="e">
        <f>#REF!*1</f>
        <v>#REF!</v>
      </c>
      <c r="O41" s="74" t="e">
        <f>IF(L41=0,"",(H41-L41)/L41)</f>
        <v>#REF!</v>
      </c>
      <c r="P41" s="4" t="e">
        <f t="shared" si="71"/>
        <v>#REF!</v>
      </c>
      <c r="Q41" s="10" t="e">
        <f>#REF!*1</f>
        <v>#REF!</v>
      </c>
      <c r="R41" s="10" t="e">
        <f>#REF!*1</f>
        <v>#REF!</v>
      </c>
      <c r="S41" s="4" t="e">
        <f>IF(R41=0,"",(Q41-R41)/R41)</f>
        <v>#REF!</v>
      </c>
      <c r="T41" s="6" t="e">
        <f>#REF!*1</f>
        <v>#REF!</v>
      </c>
      <c r="U41" s="6" t="e">
        <f>#REF!*1</f>
        <v>#REF!</v>
      </c>
      <c r="V41" s="4" t="e">
        <f>IF(U41=0,"",(T41-U41)/U41)</f>
        <v>#REF!</v>
      </c>
      <c r="W41" s="6" t="e">
        <f>#REF!*1</f>
        <v>#REF!</v>
      </c>
      <c r="X41" s="6" t="e">
        <f>#REF!*1</f>
        <v>#REF!</v>
      </c>
      <c r="Y41" s="4" t="e">
        <f>IF(X41=0,"",(W41-X41)/X41)</f>
        <v>#REF!</v>
      </c>
      <c r="Z41" s="41"/>
      <c r="AB41" s="32"/>
      <c r="AC41" s="32"/>
      <c r="AE41" s="6" t="e">
        <f>#REF!*1</f>
        <v>#REF!</v>
      </c>
      <c r="AF41" s="114" t="e">
        <f t="shared" si="3"/>
        <v>#REF!</v>
      </c>
    </row>
    <row r="42" spans="4:32" ht="15" hidden="1" customHeight="1">
      <c r="D42" s="36"/>
      <c r="E42" s="44"/>
      <c r="F42" s="9"/>
      <c r="G42" s="9"/>
      <c r="H42" s="30"/>
      <c r="I42" s="5"/>
      <c r="J42" s="5"/>
      <c r="K42" s="5"/>
      <c r="L42" s="5"/>
      <c r="M42" s="5"/>
      <c r="N42" s="5"/>
      <c r="O42" s="31"/>
      <c r="P42" s="4"/>
      <c r="Q42" s="5"/>
      <c r="R42" s="5"/>
      <c r="S42" s="4"/>
      <c r="T42" s="5"/>
      <c r="U42" s="5"/>
      <c r="V42" s="4"/>
      <c r="W42" s="5"/>
      <c r="X42" s="5"/>
      <c r="Y42" s="4"/>
      <c r="Z42" s="41"/>
      <c r="AB42" s="32"/>
      <c r="AC42" s="32"/>
      <c r="AE42" s="5"/>
      <c r="AF42" s="114">
        <f t="shared" si="3"/>
        <v>0</v>
      </c>
    </row>
    <row r="43" spans="4:32" ht="15" hidden="1" customHeight="1">
      <c r="D43" s="36"/>
      <c r="E43" s="44"/>
      <c r="F43" s="18"/>
      <c r="G43" s="18"/>
      <c r="H43" s="54"/>
      <c r="I43" s="55"/>
      <c r="J43" s="55"/>
      <c r="K43" s="55"/>
      <c r="L43" s="55"/>
      <c r="M43" s="55"/>
      <c r="N43" s="55"/>
      <c r="O43" s="31"/>
      <c r="P43" s="4"/>
      <c r="Q43" s="55"/>
      <c r="R43" s="55"/>
      <c r="S43" s="4"/>
      <c r="T43" s="55"/>
      <c r="U43" s="55"/>
      <c r="V43" s="4"/>
      <c r="W43" s="55"/>
      <c r="X43" s="55"/>
      <c r="Y43" s="4"/>
      <c r="Z43" s="41"/>
      <c r="AB43" s="32"/>
      <c r="AC43" s="32"/>
      <c r="AE43" s="55"/>
      <c r="AF43" s="114">
        <f t="shared" si="3"/>
        <v>0</v>
      </c>
    </row>
    <row r="44" spans="4:32" ht="15" customHeight="1">
      <c r="D44" s="36"/>
      <c r="E44" s="75" t="s">
        <v>31</v>
      </c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7"/>
      <c r="Z44" s="41"/>
      <c r="AB44" s="32"/>
      <c r="AE44" s="76"/>
      <c r="AF44" s="114">
        <f t="shared" si="3"/>
        <v>0</v>
      </c>
    </row>
    <row r="45" spans="4:32" ht="15" customHeight="1">
      <c r="D45" s="36"/>
      <c r="E45" s="44" t="s">
        <v>71</v>
      </c>
      <c r="F45" s="9" t="s">
        <v>7</v>
      </c>
      <c r="G45" s="9"/>
      <c r="H45" s="72" t="e">
        <f>ROUND(#REF!/$A$1,1)</f>
        <v>#REF!</v>
      </c>
      <c r="I45" s="61" t="e">
        <f>ROUND(#REF!/$A$1,1)</f>
        <v>#REF!</v>
      </c>
      <c r="J45" s="61" t="e">
        <f>ROUND(#REF!/$A$1,1)</f>
        <v>#REF!</v>
      </c>
      <c r="K45" s="61" t="e">
        <f>ROUND(#REF!/$A$1,1)</f>
        <v>#REF!</v>
      </c>
      <c r="L45" s="61" t="e">
        <f>ROUND(#REF!/$A$1,1)</f>
        <v>#REF!</v>
      </c>
      <c r="M45" s="61" t="e">
        <f>ROUND(#REF!/$A$1,1)</f>
        <v>#REF!</v>
      </c>
      <c r="N45" s="61" t="e">
        <f>ROUND(#REF!/$A$1,1)</f>
        <v>#REF!</v>
      </c>
      <c r="O45" s="74" t="e">
        <f>IF(L45=0,"",(H45-L45)/L45)</f>
        <v>#REF!</v>
      </c>
      <c r="P45" s="4" t="e">
        <f t="shared" ref="P45:P49" si="75">IF(I45=0,"",(H45-I45)/I45)</f>
        <v>#REF!</v>
      </c>
      <c r="Q45" s="61" t="e">
        <f>ROUND(#REF!/$A$1,1)</f>
        <v>#REF!</v>
      </c>
      <c r="R45" s="61" t="e">
        <f>ROUND(#REF!/$A$1,1)</f>
        <v>#REF!</v>
      </c>
      <c r="S45" s="4" t="e">
        <f t="shared" ref="S45:S48" si="76">IF(R45=0,"",(Q45-R45)/R45)</f>
        <v>#REF!</v>
      </c>
      <c r="T45" s="3" t="e">
        <f>H45+I45+J45</f>
        <v>#REF!</v>
      </c>
      <c r="U45" s="3" t="e">
        <f>ROUND(#REF!/$A$1,1)</f>
        <v>#REF!</v>
      </c>
      <c r="V45" s="4" t="e">
        <f t="shared" ref="V45:V48" si="77">IF(U45=0,"",(T45-U45)/U45)</f>
        <v>#REF!</v>
      </c>
      <c r="W45" s="3" t="e">
        <f>ROUND(#REF!/$A$1,1)</f>
        <v>#REF!</v>
      </c>
      <c r="X45" s="3" t="e">
        <f>ROUND(#REF!/$A$1,1)+0.1</f>
        <v>#REF!</v>
      </c>
      <c r="Y45" s="4" t="e">
        <f t="shared" ref="Y45:Y48" si="78">IF(X45=0,"",(W45-X45)/X45)</f>
        <v>#REF!</v>
      </c>
      <c r="Z45" s="41"/>
      <c r="AB45" s="32" t="e">
        <f t="shared" si="6"/>
        <v>#REF!</v>
      </c>
      <c r="AC45" s="32"/>
      <c r="AE45" s="3" t="e">
        <f>ROUND(#REF!/$A$1,1)</f>
        <v>#REF!</v>
      </c>
      <c r="AF45" s="114" t="e">
        <f t="shared" si="3"/>
        <v>#REF!</v>
      </c>
    </row>
    <row r="46" spans="4:32" ht="15" customHeight="1">
      <c r="D46" s="36"/>
      <c r="E46" s="45" t="s">
        <v>0</v>
      </c>
      <c r="F46" s="9" t="s">
        <v>7</v>
      </c>
      <c r="G46" s="9"/>
      <c r="H46" s="72" t="e">
        <f>ROUND(#REF!/$A$1,1)</f>
        <v>#REF!</v>
      </c>
      <c r="I46" s="61" t="e">
        <f>ROUND(#REF!/$A$1,1)</f>
        <v>#REF!</v>
      </c>
      <c r="J46" s="61" t="e">
        <f>ROUND(#REF!/$A$1,1)</f>
        <v>#REF!</v>
      </c>
      <c r="K46" s="61" t="e">
        <f>ROUND(#REF!/$A$1,1)</f>
        <v>#REF!</v>
      </c>
      <c r="L46" s="61" t="e">
        <f>ROUND(#REF!/$A$1,1)</f>
        <v>#REF!</v>
      </c>
      <c r="M46" s="61" t="e">
        <f>ROUND(#REF!/$A$1,1)</f>
        <v>#REF!</v>
      </c>
      <c r="N46" s="61" t="e">
        <f>ROUND(#REF!/$A$1,1)</f>
        <v>#REF!</v>
      </c>
      <c r="O46" s="74" t="e">
        <f>IF(L46=0,"",(H46-L46)/L46)</f>
        <v>#REF!</v>
      </c>
      <c r="P46" s="4" t="e">
        <f t="shared" si="75"/>
        <v>#REF!</v>
      </c>
      <c r="Q46" s="61" t="e">
        <f>ROUND(#REF!/$A$1,1)</f>
        <v>#REF!</v>
      </c>
      <c r="R46" s="61" t="e">
        <f>ROUND(#REF!/$A$1,1)</f>
        <v>#REF!</v>
      </c>
      <c r="S46" s="4" t="e">
        <f t="shared" si="76"/>
        <v>#REF!</v>
      </c>
      <c r="T46" s="3" t="e">
        <f>H46+I46+J46</f>
        <v>#REF!</v>
      </c>
      <c r="U46" s="3" t="e">
        <f>ROUND(#REF!/$A$1,1)</f>
        <v>#REF!</v>
      </c>
      <c r="V46" s="4" t="e">
        <f t="shared" si="77"/>
        <v>#REF!</v>
      </c>
      <c r="W46" s="3" t="e">
        <f>ROUND(#REF!/$A$1,1)</f>
        <v>#REF!</v>
      </c>
      <c r="X46" s="3" t="e">
        <f>ROUND(#REF!/$A$1,1)</f>
        <v>#REF!</v>
      </c>
      <c r="Y46" s="4" t="e">
        <f t="shared" si="78"/>
        <v>#REF!</v>
      </c>
      <c r="Z46" s="41"/>
      <c r="AB46" s="32" t="e">
        <f t="shared" si="6"/>
        <v>#REF!</v>
      </c>
      <c r="AC46" s="32"/>
      <c r="AE46" s="3" t="e">
        <f>ROUND(#REF!/$A$1,1)</f>
        <v>#REF!</v>
      </c>
      <c r="AF46" s="114" t="e">
        <f t="shared" si="3"/>
        <v>#REF!</v>
      </c>
    </row>
    <row r="47" spans="4:32" ht="15" customHeight="1">
      <c r="D47" s="36"/>
      <c r="E47" s="45" t="s">
        <v>1</v>
      </c>
      <c r="F47" s="9" t="s">
        <v>7</v>
      </c>
      <c r="G47" s="9"/>
      <c r="H47" s="72" t="e">
        <f>ROUND(#REF!/$A$1,1)</f>
        <v>#REF!</v>
      </c>
      <c r="I47" s="61" t="e">
        <f>ROUND(#REF!/$A$1,1)</f>
        <v>#REF!</v>
      </c>
      <c r="J47" s="61" t="e">
        <f>ROUND(#REF!/$A$1,1)</f>
        <v>#REF!</v>
      </c>
      <c r="K47" s="61" t="e">
        <f>ROUND(#REF!/$A$1,1)</f>
        <v>#REF!</v>
      </c>
      <c r="L47" s="61" t="e">
        <f>ROUND(#REF!/$A$1,1)</f>
        <v>#REF!</v>
      </c>
      <c r="M47" s="61" t="e">
        <f>ROUND(#REF!/$A$1,1)</f>
        <v>#REF!</v>
      </c>
      <c r="N47" s="61" t="e">
        <f>ROUND(#REF!/$A$1,1)</f>
        <v>#REF!</v>
      </c>
      <c r="O47" s="74" t="e">
        <f>IF(L47=0,"",(H47-L47)/L47)</f>
        <v>#REF!</v>
      </c>
      <c r="P47" s="4" t="e">
        <f t="shared" si="75"/>
        <v>#REF!</v>
      </c>
      <c r="Q47" s="61" t="e">
        <f>ROUND(#REF!/$A$1,1)</f>
        <v>#REF!</v>
      </c>
      <c r="R47" s="61" t="e">
        <f>ROUND(#REF!/$A$1,1)</f>
        <v>#REF!</v>
      </c>
      <c r="S47" s="4" t="e">
        <f>IF(R47=0,"",(Q47-R47)/R47)</f>
        <v>#REF!</v>
      </c>
      <c r="T47" s="3" t="e">
        <f>H47+I47+J47</f>
        <v>#REF!</v>
      </c>
      <c r="U47" s="3" t="e">
        <f>ROUND(#REF!/$A$1,1)</f>
        <v>#REF!</v>
      </c>
      <c r="V47" s="4" t="e">
        <f>IF(U47=0,"",(T47-U47)/U47)</f>
        <v>#REF!</v>
      </c>
      <c r="W47" s="3" t="e">
        <f>ROUND(#REF!/$A$1,1)</f>
        <v>#REF!</v>
      </c>
      <c r="X47" s="3" t="e">
        <f>ROUND(#REF!/$A$1,1)</f>
        <v>#REF!</v>
      </c>
      <c r="Y47" s="4" t="e">
        <f t="shared" si="78"/>
        <v>#REF!</v>
      </c>
      <c r="Z47" s="41"/>
      <c r="AB47" s="32" t="e">
        <f t="shared" si="6"/>
        <v>#REF!</v>
      </c>
      <c r="AC47" s="32"/>
      <c r="AE47" s="3" t="e">
        <f>ROUND(#REF!/$A$1,1)</f>
        <v>#REF!</v>
      </c>
      <c r="AF47" s="114" t="e">
        <f t="shared" si="3"/>
        <v>#REF!</v>
      </c>
    </row>
    <row r="48" spans="4:32" ht="15" customHeight="1">
      <c r="D48" s="36"/>
      <c r="E48" s="44" t="s">
        <v>72</v>
      </c>
      <c r="F48" s="17" t="s">
        <v>54</v>
      </c>
      <c r="G48" s="17"/>
      <c r="H48" s="83" t="e">
        <f>ROUND(#REF!/$A$1,1)</f>
        <v>#REF!</v>
      </c>
      <c r="I48" s="64" t="e">
        <f>ROUND(#REF!/$A$1,1)</f>
        <v>#REF!</v>
      </c>
      <c r="J48" s="64" t="e">
        <f>ROUND(#REF!/$A$1,1)</f>
        <v>#REF!</v>
      </c>
      <c r="K48" s="64" t="e">
        <f>ROUND(#REF!/$A$1,1)</f>
        <v>#REF!</v>
      </c>
      <c r="L48" s="64" t="e">
        <f>ROUND(#REF!/$A$1,1)</f>
        <v>#REF!</v>
      </c>
      <c r="M48" s="64" t="e">
        <f>ROUND(#REF!/$A$1,1)</f>
        <v>#REF!</v>
      </c>
      <c r="N48" s="64" t="e">
        <f>ROUND(#REF!/$A$1,1)</f>
        <v>#REF!</v>
      </c>
      <c r="O48" s="74" t="e">
        <f>IF(L48=0,"",(H48-L48)/L48)</f>
        <v>#REF!</v>
      </c>
      <c r="P48" s="4" t="e">
        <f t="shared" si="75"/>
        <v>#REF!</v>
      </c>
      <c r="Q48" s="64" t="e">
        <f>ROUND(#REF!/$A$1,1)</f>
        <v>#REF!</v>
      </c>
      <c r="R48" s="64" t="e">
        <f>ROUND(#REF!/$A$1,1)</f>
        <v>#REF!</v>
      </c>
      <c r="S48" s="4" t="e">
        <f t="shared" si="76"/>
        <v>#REF!</v>
      </c>
      <c r="T48" s="3" t="e">
        <f>H48+I48+J48</f>
        <v>#REF!</v>
      </c>
      <c r="U48" s="5" t="e">
        <f>ROUND(#REF!/$A$1,1)</f>
        <v>#REF!</v>
      </c>
      <c r="V48" s="4" t="e">
        <f t="shared" si="77"/>
        <v>#REF!</v>
      </c>
      <c r="W48" s="5" t="e">
        <f>ROUND(#REF!/$A$1,1)</f>
        <v>#REF!</v>
      </c>
      <c r="X48" s="5" t="e">
        <f>ROUND(#REF!/$A$1,1)</f>
        <v>#REF!</v>
      </c>
      <c r="Y48" s="4" t="e">
        <f t="shared" si="78"/>
        <v>#REF!</v>
      </c>
      <c r="Z48" s="41"/>
      <c r="AB48" s="32" t="e">
        <f t="shared" si="6"/>
        <v>#REF!</v>
      </c>
      <c r="AC48" s="32"/>
      <c r="AE48" s="5" t="e">
        <f>ROUND(#REF!/$A$1,1)</f>
        <v>#REF!</v>
      </c>
      <c r="AF48" s="114" t="e">
        <f t="shared" si="3"/>
        <v>#REF!</v>
      </c>
    </row>
    <row r="49" spans="2:32" ht="15" customHeight="1">
      <c r="D49" s="36"/>
      <c r="E49" s="44" t="s">
        <v>73</v>
      </c>
      <c r="F49" s="18" t="s">
        <v>20</v>
      </c>
      <c r="G49" s="18"/>
      <c r="H49" s="84" t="e">
        <f>#REF!*1</f>
        <v>#REF!</v>
      </c>
      <c r="I49" s="10" t="e">
        <f>#REF!*1</f>
        <v>#REF!</v>
      </c>
      <c r="J49" s="10" t="e">
        <f>#REF!*1</f>
        <v>#REF!</v>
      </c>
      <c r="K49" s="10" t="e">
        <f>#REF!*1</f>
        <v>#REF!</v>
      </c>
      <c r="L49" s="10" t="e">
        <f>#REF!*1</f>
        <v>#REF!</v>
      </c>
      <c r="M49" s="10" t="e">
        <f>#REF!*1</f>
        <v>#REF!</v>
      </c>
      <c r="N49" s="10" t="e">
        <f>#REF!*1</f>
        <v>#REF!</v>
      </c>
      <c r="O49" s="74" t="e">
        <f>IF(L49=0,"",(H49-L49)/L49)</f>
        <v>#REF!</v>
      </c>
      <c r="P49" s="4" t="e">
        <f t="shared" si="75"/>
        <v>#REF!</v>
      </c>
      <c r="Q49" s="10" t="e">
        <f>#REF!*1</f>
        <v>#REF!</v>
      </c>
      <c r="R49" s="10" t="e">
        <f>#REF!*1</f>
        <v>#REF!</v>
      </c>
      <c r="S49" s="4" t="e">
        <f>IF(R49=0,"",(Q49-R49)/R49)</f>
        <v>#REF!</v>
      </c>
      <c r="T49" s="6" t="e">
        <f>#REF!*1</f>
        <v>#REF!</v>
      </c>
      <c r="U49" s="6" t="e">
        <f>#REF!*1</f>
        <v>#REF!</v>
      </c>
      <c r="V49" s="4" t="e">
        <f>IF(U49=0,"",(T49-U49)/U49)</f>
        <v>#REF!</v>
      </c>
      <c r="W49" s="6" t="e">
        <f>#REF!*1</f>
        <v>#REF!</v>
      </c>
      <c r="X49" s="6" t="e">
        <f>#REF!*1</f>
        <v>#REF!</v>
      </c>
      <c r="Y49" s="4" t="e">
        <f>IF(X49=0,"",(W49-X49)/X49)</f>
        <v>#REF!</v>
      </c>
      <c r="Z49" s="41"/>
      <c r="AB49" s="32"/>
      <c r="AC49" s="32"/>
      <c r="AE49" s="6" t="e">
        <f>#REF!*1</f>
        <v>#REF!</v>
      </c>
      <c r="AF49" s="114" t="e">
        <f t="shared" si="3"/>
        <v>#REF!</v>
      </c>
    </row>
    <row r="50" spans="2:32" ht="15" customHeight="1">
      <c r="D50" s="36"/>
      <c r="E50" s="75" t="s">
        <v>46</v>
      </c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7"/>
      <c r="Z50" s="41"/>
      <c r="AB50" s="32"/>
      <c r="AE50" s="76"/>
      <c r="AF50" s="114">
        <f t="shared" si="3"/>
        <v>0</v>
      </c>
    </row>
    <row r="51" spans="2:32" ht="15" customHeight="1">
      <c r="D51" s="36"/>
      <c r="E51" s="44" t="s">
        <v>71</v>
      </c>
      <c r="F51" s="9" t="s">
        <v>7</v>
      </c>
      <c r="G51" s="9"/>
      <c r="H51" s="72" t="e">
        <f>ROUND(#REF!/$A$1,1)</f>
        <v>#REF!</v>
      </c>
      <c r="I51" s="61" t="e">
        <f>ROUND(#REF!/$A$1,1)</f>
        <v>#REF!</v>
      </c>
      <c r="J51" s="61" t="e">
        <f>ROUND(#REF!/$A$1,1)</f>
        <v>#REF!</v>
      </c>
      <c r="K51" s="61" t="e">
        <f>ROUND(#REF!/$A$1,1)</f>
        <v>#REF!</v>
      </c>
      <c r="L51" s="61" t="e">
        <f>ROUND(#REF!/$A$1,1)</f>
        <v>#REF!</v>
      </c>
      <c r="M51" s="61" t="e">
        <f>ROUND(#REF!/$A$1,1)</f>
        <v>#REF!</v>
      </c>
      <c r="N51" s="61" t="e">
        <f>ROUND(#REF!/$A$1,1)</f>
        <v>#REF!</v>
      </c>
      <c r="O51" s="74" t="e">
        <f>IF(L51=0,"",(H51-L51)/L51)</f>
        <v>#REF!</v>
      </c>
      <c r="P51" s="4" t="e">
        <f t="shared" ref="P51:P55" si="79">IF(I51=0,"",(H51-I51)/I51)</f>
        <v>#REF!</v>
      </c>
      <c r="Q51" s="61" t="e">
        <f>ROUND(#REF!/$A$1,1)</f>
        <v>#REF!</v>
      </c>
      <c r="R51" s="61" t="e">
        <f>ROUND(#REF!/$A$1,1)</f>
        <v>#REF!</v>
      </c>
      <c r="S51" s="4" t="e">
        <f t="shared" ref="S51:S54" si="80">IF(R51=0,"",(Q51-R51)/R51)</f>
        <v>#REF!</v>
      </c>
      <c r="T51" s="3" t="e">
        <f>H51+I51+J51</f>
        <v>#REF!</v>
      </c>
      <c r="U51" s="3" t="e">
        <f>ROUND(#REF!/$A$1,1)</f>
        <v>#REF!</v>
      </c>
      <c r="V51" s="4" t="e">
        <f t="shared" ref="V51:V54" si="81">IF(U51=0,"",(T51-U51)/U51)</f>
        <v>#REF!</v>
      </c>
      <c r="W51" s="3" t="e">
        <f>ROUND(#REF!/$A$1,1)</f>
        <v>#REF!</v>
      </c>
      <c r="X51" s="3" t="e">
        <f>ROUND(#REF!/$A$1,1)</f>
        <v>#REF!</v>
      </c>
      <c r="Y51" s="4" t="e">
        <f t="shared" ref="Y51:Y54" si="82">IF(X51=0,"",(W51-X51)/X51)</f>
        <v>#REF!</v>
      </c>
      <c r="Z51" s="41"/>
      <c r="AB51" s="32" t="e">
        <f t="shared" si="6"/>
        <v>#REF!</v>
      </c>
      <c r="AC51" s="32"/>
      <c r="AE51" s="3" t="e">
        <f>ROUND(#REF!/$A$1,1)</f>
        <v>#REF!</v>
      </c>
      <c r="AF51" s="114" t="e">
        <f t="shared" si="3"/>
        <v>#REF!</v>
      </c>
    </row>
    <row r="52" spans="2:32" ht="15" customHeight="1">
      <c r="B52" s="1"/>
      <c r="D52" s="36"/>
      <c r="E52" s="45" t="s">
        <v>0</v>
      </c>
      <c r="F52" s="9" t="s">
        <v>7</v>
      </c>
      <c r="G52" s="9"/>
      <c r="H52" s="72" t="e">
        <f>ROUND(#REF!/$A$1,1)</f>
        <v>#REF!</v>
      </c>
      <c r="I52" s="61" t="e">
        <f>ROUND(#REF!/$A$1,1)</f>
        <v>#REF!</v>
      </c>
      <c r="J52" s="61" t="e">
        <f>ROUND(#REF!/$A$1,1)</f>
        <v>#REF!</v>
      </c>
      <c r="K52" s="61" t="e">
        <f>ROUND(#REF!/$A$1,1)</f>
        <v>#REF!</v>
      </c>
      <c r="L52" s="61" t="e">
        <f>ROUND(#REF!/$A$1,1)</f>
        <v>#REF!</v>
      </c>
      <c r="M52" s="61" t="e">
        <f>ROUND(#REF!/$A$1,1)</f>
        <v>#REF!</v>
      </c>
      <c r="N52" s="61" t="e">
        <f>ROUND(#REF!/$A$1,1)</f>
        <v>#REF!</v>
      </c>
      <c r="O52" s="74" t="e">
        <f>IF(L52=0,"",(H52-L52)/L52)</f>
        <v>#REF!</v>
      </c>
      <c r="P52" s="4" t="e">
        <f t="shared" si="79"/>
        <v>#REF!</v>
      </c>
      <c r="Q52" s="61" t="e">
        <f>ROUND(#REF!/$A$1,1)</f>
        <v>#REF!</v>
      </c>
      <c r="R52" s="61" t="e">
        <f>ROUND(#REF!/$A$1,1)</f>
        <v>#REF!</v>
      </c>
      <c r="S52" s="4" t="e">
        <f t="shared" si="80"/>
        <v>#REF!</v>
      </c>
      <c r="T52" s="3" t="e">
        <f>H52+I52+J52</f>
        <v>#REF!</v>
      </c>
      <c r="U52" s="3" t="e">
        <f>ROUND(#REF!/$A$1,1)</f>
        <v>#REF!</v>
      </c>
      <c r="V52" s="4" t="e">
        <f t="shared" si="81"/>
        <v>#REF!</v>
      </c>
      <c r="W52" s="3" t="e">
        <f>ROUND(#REF!/$A$1,1)</f>
        <v>#REF!</v>
      </c>
      <c r="X52" s="3" t="e">
        <f>ROUND(#REF!/$A$1,1)</f>
        <v>#REF!</v>
      </c>
      <c r="Y52" s="4" t="e">
        <f t="shared" si="82"/>
        <v>#REF!</v>
      </c>
      <c r="Z52" s="41"/>
      <c r="AB52" s="32" t="e">
        <f t="shared" si="6"/>
        <v>#REF!</v>
      </c>
      <c r="AC52" s="32"/>
      <c r="AE52" s="3" t="e">
        <f>ROUND(#REF!/$A$1,1)</f>
        <v>#REF!</v>
      </c>
      <c r="AF52" s="114" t="e">
        <f t="shared" si="3"/>
        <v>#REF!</v>
      </c>
    </row>
    <row r="53" spans="2:32" ht="15" customHeight="1">
      <c r="D53" s="36"/>
      <c r="E53" s="45" t="s">
        <v>1</v>
      </c>
      <c r="F53" s="9" t="s">
        <v>7</v>
      </c>
      <c r="G53" s="9"/>
      <c r="H53" s="72" t="e">
        <f>ROUND(#REF!/$A$1,1)</f>
        <v>#REF!</v>
      </c>
      <c r="I53" s="61" t="e">
        <f>ROUND(#REF!/$A$1,1)</f>
        <v>#REF!</v>
      </c>
      <c r="J53" s="61" t="e">
        <f>ROUND(#REF!/$A$1,1)</f>
        <v>#REF!</v>
      </c>
      <c r="K53" s="61" t="e">
        <f>ROUND(#REF!/$A$1,1)</f>
        <v>#REF!</v>
      </c>
      <c r="L53" s="61" t="e">
        <f>ROUND(#REF!/$A$1,1)</f>
        <v>#REF!</v>
      </c>
      <c r="M53" s="61" t="e">
        <f>ROUND(#REF!/$A$1,1)</f>
        <v>#REF!</v>
      </c>
      <c r="N53" s="61" t="e">
        <f>ROUND(#REF!/$A$1,1)</f>
        <v>#REF!</v>
      </c>
      <c r="O53" s="74" t="e">
        <f>IF(L53=0,"",(H53-L53)/L53)</f>
        <v>#REF!</v>
      </c>
      <c r="P53" s="4" t="e">
        <f t="shared" si="79"/>
        <v>#REF!</v>
      </c>
      <c r="Q53" s="61" t="e">
        <f>ROUND(#REF!/$A$1,1)</f>
        <v>#REF!</v>
      </c>
      <c r="R53" s="61" t="e">
        <f>ROUND(#REF!/$A$1,1)</f>
        <v>#REF!</v>
      </c>
      <c r="S53" s="4" t="e">
        <f t="shared" si="80"/>
        <v>#REF!</v>
      </c>
      <c r="T53" s="3" t="e">
        <f>H53+I53+J53</f>
        <v>#REF!</v>
      </c>
      <c r="U53" s="3" t="e">
        <f>ROUND(#REF!/$A$1,1)</f>
        <v>#REF!</v>
      </c>
      <c r="V53" s="4" t="e">
        <f t="shared" si="81"/>
        <v>#REF!</v>
      </c>
      <c r="W53" s="3" t="e">
        <f>ROUND(#REF!/$A$1,1)</f>
        <v>#REF!</v>
      </c>
      <c r="X53" s="3" t="e">
        <f>ROUND(#REF!/$A$1,1)</f>
        <v>#REF!</v>
      </c>
      <c r="Y53" s="4" t="e">
        <f t="shared" si="82"/>
        <v>#REF!</v>
      </c>
      <c r="Z53" s="41"/>
      <c r="AB53" s="32" t="e">
        <f t="shared" si="6"/>
        <v>#REF!</v>
      </c>
      <c r="AC53" s="32"/>
      <c r="AE53" s="3" t="e">
        <f>ROUND(#REF!/$A$1,1)</f>
        <v>#REF!</v>
      </c>
      <c r="AF53" s="114" t="e">
        <f t="shared" si="3"/>
        <v>#REF!</v>
      </c>
    </row>
    <row r="54" spans="2:32" ht="15" customHeight="1">
      <c r="D54" s="36"/>
      <c r="E54" s="44" t="s">
        <v>72</v>
      </c>
      <c r="F54" s="17" t="s">
        <v>54</v>
      </c>
      <c r="G54" s="17"/>
      <c r="H54" s="83" t="e">
        <f>ROUND(#REF!/$A$1,1)</f>
        <v>#REF!</v>
      </c>
      <c r="I54" s="64" t="e">
        <f>ROUND(#REF!/$A$1,1)</f>
        <v>#REF!</v>
      </c>
      <c r="J54" s="64" t="e">
        <f>ROUND(#REF!/$A$1,1)</f>
        <v>#REF!</v>
      </c>
      <c r="K54" s="64" t="e">
        <f>ROUND(#REF!/$A$1,1)</f>
        <v>#REF!</v>
      </c>
      <c r="L54" s="64" t="e">
        <f>ROUND(#REF!/$A$1,1)</f>
        <v>#REF!</v>
      </c>
      <c r="M54" s="64" t="e">
        <f>ROUND(#REF!/$A$1,1)</f>
        <v>#REF!</v>
      </c>
      <c r="N54" s="64" t="e">
        <f>ROUND(#REF!/$A$1,1)</f>
        <v>#REF!</v>
      </c>
      <c r="O54" s="74" t="e">
        <f>IF(L54=0,"",(H54-L54)/L54)</f>
        <v>#REF!</v>
      </c>
      <c r="P54" s="4" t="e">
        <f t="shared" si="79"/>
        <v>#REF!</v>
      </c>
      <c r="Q54" s="64" t="e">
        <f>ROUND(#REF!/$A$1,1)</f>
        <v>#REF!</v>
      </c>
      <c r="R54" s="64" t="e">
        <f>ROUND(#REF!/$A$1,1)</f>
        <v>#REF!</v>
      </c>
      <c r="S54" s="4" t="e">
        <f t="shared" si="80"/>
        <v>#REF!</v>
      </c>
      <c r="T54" s="3" t="e">
        <f>H54+I54+J54</f>
        <v>#REF!</v>
      </c>
      <c r="U54" s="5" t="e">
        <f>ROUND(#REF!/$A$1,1)</f>
        <v>#REF!</v>
      </c>
      <c r="V54" s="4" t="e">
        <f t="shared" si="81"/>
        <v>#REF!</v>
      </c>
      <c r="W54" s="5" t="e">
        <f>ROUND(#REF!/$A$1,1)</f>
        <v>#REF!</v>
      </c>
      <c r="X54" s="5" t="e">
        <f>ROUND(#REF!/$A$1,1)</f>
        <v>#REF!</v>
      </c>
      <c r="Y54" s="4" t="e">
        <f t="shared" si="82"/>
        <v>#REF!</v>
      </c>
      <c r="Z54" s="41"/>
      <c r="AB54" s="32" t="e">
        <f t="shared" si="6"/>
        <v>#REF!</v>
      </c>
      <c r="AC54" s="32"/>
      <c r="AE54" s="5" t="e">
        <f>ROUND(#REF!/$A$1,1)</f>
        <v>#REF!</v>
      </c>
      <c r="AF54" s="114" t="e">
        <f t="shared" si="3"/>
        <v>#REF!</v>
      </c>
    </row>
    <row r="55" spans="2:32" ht="15" customHeight="1">
      <c r="D55" s="36"/>
      <c r="E55" s="44" t="s">
        <v>73</v>
      </c>
      <c r="F55" s="18" t="s">
        <v>20</v>
      </c>
      <c r="G55" s="18"/>
      <c r="H55" s="84" t="e">
        <f>#REF!*1</f>
        <v>#REF!</v>
      </c>
      <c r="I55" s="10" t="e">
        <f>#REF!*1</f>
        <v>#REF!</v>
      </c>
      <c r="J55" s="10" t="e">
        <f>#REF!*1</f>
        <v>#REF!</v>
      </c>
      <c r="K55" s="10" t="e">
        <f>#REF!*1</f>
        <v>#REF!</v>
      </c>
      <c r="L55" s="10" t="e">
        <f>#REF!*1</f>
        <v>#REF!</v>
      </c>
      <c r="M55" s="10" t="e">
        <f>#REF!*1</f>
        <v>#REF!</v>
      </c>
      <c r="N55" s="10" t="e">
        <f>#REF!*1</f>
        <v>#REF!</v>
      </c>
      <c r="O55" s="74" t="e">
        <f>IF(L55=0,"",(H55-L55)/L55)</f>
        <v>#REF!</v>
      </c>
      <c r="P55" s="4" t="e">
        <f t="shared" si="79"/>
        <v>#REF!</v>
      </c>
      <c r="Q55" s="10" t="e">
        <f>#REF!*1</f>
        <v>#REF!</v>
      </c>
      <c r="R55" s="10" t="e">
        <f>#REF!*1</f>
        <v>#REF!</v>
      </c>
      <c r="S55" s="4" t="e">
        <f>IF(R55=0,"",(Q55-R55)/R55)</f>
        <v>#REF!</v>
      </c>
      <c r="T55" s="6" t="e">
        <f>#REF!*1</f>
        <v>#REF!</v>
      </c>
      <c r="U55" s="6" t="e">
        <f>#REF!*1</f>
        <v>#REF!</v>
      </c>
      <c r="V55" s="4" t="e">
        <f>IF(U55=0,"",(T55-U55)/U55)</f>
        <v>#REF!</v>
      </c>
      <c r="W55" s="6" t="e">
        <f>#REF!*1</f>
        <v>#REF!</v>
      </c>
      <c r="X55" s="6" t="e">
        <f>#REF!*1</f>
        <v>#REF!</v>
      </c>
      <c r="Y55" s="4" t="e">
        <f>IF(X55=0,"",(W55-X55)/X55)</f>
        <v>#REF!</v>
      </c>
      <c r="Z55" s="41"/>
      <c r="AB55" s="32"/>
      <c r="AC55" s="32"/>
      <c r="AE55" s="6" t="e">
        <f>#REF!*1</f>
        <v>#REF!</v>
      </c>
      <c r="AF55" s="114" t="e">
        <f t="shared" si="3"/>
        <v>#REF!</v>
      </c>
    </row>
    <row r="56" spans="2:32" ht="15" customHeight="1">
      <c r="D56" s="36"/>
      <c r="E56" s="75" t="s">
        <v>74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41"/>
      <c r="AB56" s="32"/>
      <c r="AE56" s="76"/>
      <c r="AF56" s="114">
        <f t="shared" si="3"/>
        <v>0</v>
      </c>
    </row>
    <row r="57" spans="2:32" ht="15" customHeight="1">
      <c r="D57" s="36"/>
      <c r="E57" s="8" t="s">
        <v>71</v>
      </c>
      <c r="F57" s="9" t="s">
        <v>7</v>
      </c>
      <c r="G57" s="9"/>
      <c r="H57" s="72" t="e">
        <f>ROUND((SUM(#REF!+#REF!))/$A$1,1)+H86</f>
        <v>#REF!</v>
      </c>
      <c r="I57" s="61" t="e">
        <f>ROUND((SUM(#REF!+#REF!))/$A$1,1)+I86</f>
        <v>#REF!</v>
      </c>
      <c r="J57" s="61" t="e">
        <f>ROUND((SUM(#REF!+#REF!))/$A$1,1)+J86</f>
        <v>#REF!</v>
      </c>
      <c r="K57" s="61" t="e">
        <f>ROUND((SUM(#REF!+#REF!))/$A$1,1)+K86</f>
        <v>#REF!</v>
      </c>
      <c r="L57" s="61" t="e">
        <f>ROUND((SUM(#REF!+#REF!))/$A$1,1)+L86</f>
        <v>#REF!</v>
      </c>
      <c r="M57" s="61" t="e">
        <f>ROUND((SUM(#REF!+#REF!))/$A$1,1)+M86</f>
        <v>#REF!</v>
      </c>
      <c r="N57" s="61" t="e">
        <f>ROUND((SUM(#REF!+#REF!))/$A$1,1)+N86</f>
        <v>#REF!</v>
      </c>
      <c r="O57" s="74" t="e">
        <f>IF(L57=0,"",(H57-L57)/L57)</f>
        <v>#REF!</v>
      </c>
      <c r="P57" s="4" t="e">
        <f t="shared" ref="P57:P61" si="83">IF(I57=0,"",(H57-I57)/I57)</f>
        <v>#REF!</v>
      </c>
      <c r="Q57" s="61" t="e">
        <f>ROUND((SUM(#REF!+#REF!))/$A$1,1)+Q86</f>
        <v>#REF!</v>
      </c>
      <c r="R57" s="61" t="e">
        <f>ROUND((SUM(#REF!+#REF!))/$A$1,1)+R86</f>
        <v>#REF!</v>
      </c>
      <c r="S57" s="4" t="e">
        <f t="shared" ref="S57:S61" si="84">IF(R57=0,"",(Q57-R57)/R57)</f>
        <v>#REF!</v>
      </c>
      <c r="T57" s="3" t="e">
        <f>H57+I57+J57</f>
        <v>#REF!</v>
      </c>
      <c r="U57" s="3" t="e">
        <f>ROUND((SUM(#REF!+#REF!))/$A$1,1)+U86</f>
        <v>#REF!</v>
      </c>
      <c r="V57" s="4" t="e">
        <f t="shared" ref="V57:V61" si="85">IF(U57=0,"",(T57-U57)/U57)</f>
        <v>#REF!</v>
      </c>
      <c r="W57" s="3" t="e">
        <f>ROUND((SUM(#REF!+#REF!))/$A$1,1)+W86</f>
        <v>#REF!</v>
      </c>
      <c r="X57" s="3" t="e">
        <f>ROUND((SUM(#REF!+#REF!))/$A$1,1)+X86</f>
        <v>#REF!</v>
      </c>
      <c r="Y57" s="4" t="e">
        <f t="shared" ref="Y57:Y61" si="86">IF(X57=0,"",(W57-X57)/X57)</f>
        <v>#REF!</v>
      </c>
      <c r="Z57" s="41"/>
      <c r="AB57" s="32" t="e">
        <f t="shared" si="6"/>
        <v>#REF!</v>
      </c>
      <c r="AC57" s="32"/>
      <c r="AE57" s="3" t="e">
        <f>ROUND((SUM(#REF!+#REF!))/$A$1,1)+AE86</f>
        <v>#REF!</v>
      </c>
      <c r="AF57" s="114" t="e">
        <f t="shared" si="3"/>
        <v>#REF!</v>
      </c>
    </row>
    <row r="58" spans="2:32" ht="15" customHeight="1">
      <c r="D58" s="36"/>
      <c r="E58" s="44" t="s">
        <v>0</v>
      </c>
      <c r="F58" s="9" t="s">
        <v>7</v>
      </c>
      <c r="G58" s="9"/>
      <c r="H58" s="72" t="e">
        <f>ROUND((SUM(#REF!+#REF!))/$A$1,1)+H87</f>
        <v>#REF!</v>
      </c>
      <c r="I58" s="61" t="e">
        <f>ROUND((SUM(#REF!+#REF!))/$A$1,1)+I87</f>
        <v>#REF!</v>
      </c>
      <c r="J58" s="61" t="e">
        <f>ROUND((SUM(#REF!+#REF!))/$A$1,1)+J87</f>
        <v>#REF!</v>
      </c>
      <c r="K58" s="61" t="e">
        <f>ROUND((SUM(#REF!+#REF!))/$A$1,1)+K87</f>
        <v>#REF!</v>
      </c>
      <c r="L58" s="61" t="e">
        <f>ROUND((SUM(#REF!+#REF!))/$A$1,1)+L87</f>
        <v>#REF!</v>
      </c>
      <c r="M58" s="61" t="e">
        <f>ROUND((SUM(#REF!+#REF!))/$A$1,1)+M87</f>
        <v>#REF!</v>
      </c>
      <c r="N58" s="61" t="e">
        <f>ROUND((SUM(#REF!+#REF!))/$A$1,1)+N87</f>
        <v>#REF!</v>
      </c>
      <c r="O58" s="74" t="e">
        <f>IF(L58=0,"",(H58-L58)/L58)</f>
        <v>#REF!</v>
      </c>
      <c r="P58" s="4" t="e">
        <f t="shared" si="83"/>
        <v>#REF!</v>
      </c>
      <c r="Q58" s="61" t="e">
        <f>ROUND((SUM(#REF!+#REF!))/$A$1,1)+Q87</f>
        <v>#REF!</v>
      </c>
      <c r="R58" s="61" t="e">
        <f>ROUND((SUM(#REF!+#REF!))/$A$1,1)+R87</f>
        <v>#REF!</v>
      </c>
      <c r="S58" s="4" t="e">
        <f t="shared" si="84"/>
        <v>#REF!</v>
      </c>
      <c r="T58" s="3" t="e">
        <f>H58+I58+J58</f>
        <v>#REF!</v>
      </c>
      <c r="U58" s="3" t="e">
        <f>ROUND((SUM(#REF!+#REF!))/$A$1,1)+U87</f>
        <v>#REF!</v>
      </c>
      <c r="V58" s="4" t="e">
        <f t="shared" si="85"/>
        <v>#REF!</v>
      </c>
      <c r="W58" s="3" t="e">
        <f>ROUND((SUM(#REF!+#REF!))/$A$1,1)+W87</f>
        <v>#REF!</v>
      </c>
      <c r="X58" s="3" t="e">
        <f>ROUND((SUM(#REF!+#REF!))/$A$1,1)+X87</f>
        <v>#REF!</v>
      </c>
      <c r="Y58" s="4" t="e">
        <f t="shared" si="86"/>
        <v>#REF!</v>
      </c>
      <c r="Z58" s="41"/>
      <c r="AB58" s="32" t="e">
        <f t="shared" si="6"/>
        <v>#REF!</v>
      </c>
      <c r="AC58" s="32"/>
      <c r="AE58" s="3" t="e">
        <f>ROUND((SUM(#REF!+#REF!))/$A$1,1)+AE87</f>
        <v>#REF!</v>
      </c>
      <c r="AF58" s="114" t="e">
        <f t="shared" si="3"/>
        <v>#REF!</v>
      </c>
    </row>
    <row r="59" spans="2:32" ht="15" customHeight="1">
      <c r="D59" s="36"/>
      <c r="E59" s="44" t="s">
        <v>1</v>
      </c>
      <c r="F59" s="9" t="s">
        <v>7</v>
      </c>
      <c r="G59" s="9"/>
      <c r="H59" s="72" t="e">
        <f>ROUND((SUM(#REF!+#REF!))/$A$1,1)+H88</f>
        <v>#REF!</v>
      </c>
      <c r="I59" s="61" t="e">
        <f>ROUND((SUM(#REF!+#REF!))/$A$1,1)+I88</f>
        <v>#REF!</v>
      </c>
      <c r="J59" s="61" t="e">
        <f>ROUND((SUM(#REF!+#REF!))/$A$1,1)+J88</f>
        <v>#REF!</v>
      </c>
      <c r="K59" s="61" t="e">
        <f>ROUND((SUM(#REF!+#REF!))/$A$1,1)+K88</f>
        <v>#REF!</v>
      </c>
      <c r="L59" s="61" t="e">
        <f>ROUND((SUM(#REF!+#REF!))/$A$1,1)+L88</f>
        <v>#REF!</v>
      </c>
      <c r="M59" s="61" t="e">
        <f>ROUND((SUM(#REF!+#REF!))/$A$1,1)+M88</f>
        <v>#REF!</v>
      </c>
      <c r="N59" s="61" t="e">
        <f>ROUND((SUM(#REF!+#REF!))/$A$1,1)+N88</f>
        <v>#REF!</v>
      </c>
      <c r="O59" s="74" t="e">
        <f>IF(L59=0,"",(H59-L59)/L59)</f>
        <v>#REF!</v>
      </c>
      <c r="P59" s="4" t="e">
        <f t="shared" si="83"/>
        <v>#REF!</v>
      </c>
      <c r="Q59" s="61" t="e">
        <f>ROUND((SUM(#REF!+#REF!))/$A$1,1)+Q88</f>
        <v>#REF!</v>
      </c>
      <c r="R59" s="61" t="e">
        <f>ROUND((SUM(#REF!+#REF!))/$A$1,1)+R88</f>
        <v>#REF!</v>
      </c>
      <c r="S59" s="4" t="e">
        <f t="shared" si="84"/>
        <v>#REF!</v>
      </c>
      <c r="T59" s="3" t="e">
        <f>H59+I59+J59</f>
        <v>#REF!</v>
      </c>
      <c r="U59" s="3" t="e">
        <f>ROUND((SUM(#REF!+#REF!))/$A$1,1)+U88</f>
        <v>#REF!</v>
      </c>
      <c r="V59" s="4" t="e">
        <f t="shared" si="85"/>
        <v>#REF!</v>
      </c>
      <c r="W59" s="3" t="e">
        <f>ROUND((SUM(#REF!+#REF!))/$A$1,1)+W88</f>
        <v>#REF!</v>
      </c>
      <c r="X59" s="3" t="e">
        <f>ROUND((SUM(#REF!+#REF!))/$A$1,1)+X88</f>
        <v>#REF!</v>
      </c>
      <c r="Y59" s="4" t="e">
        <f t="shared" si="86"/>
        <v>#REF!</v>
      </c>
      <c r="Z59" s="41"/>
      <c r="AB59" s="32" t="e">
        <f t="shared" si="6"/>
        <v>#REF!</v>
      </c>
      <c r="AC59" s="32"/>
      <c r="AE59" s="3" t="e">
        <f>ROUND((SUM(#REF!+#REF!))/$A$1,1)+AE88</f>
        <v>#REF!</v>
      </c>
      <c r="AF59" s="114" t="e">
        <f t="shared" si="3"/>
        <v>#REF!</v>
      </c>
    </row>
    <row r="60" spans="2:32" ht="15" customHeight="1">
      <c r="D60" s="36"/>
      <c r="E60" s="8" t="s">
        <v>72</v>
      </c>
      <c r="F60" s="17" t="s">
        <v>54</v>
      </c>
      <c r="G60" s="17"/>
      <c r="H60" s="83" t="e">
        <f>ROUND((SUM(#REF!+#REF!))/$A$1,1)</f>
        <v>#REF!</v>
      </c>
      <c r="I60" s="64" t="e">
        <f>ROUND((SUM(#REF!+#REF!))/$A$1,1)</f>
        <v>#REF!</v>
      </c>
      <c r="J60" s="64" t="e">
        <f>ROUND((SUM(#REF!+#REF!))/$A$1,1)</f>
        <v>#REF!</v>
      </c>
      <c r="K60" s="64" t="e">
        <f>ROUND((SUM(#REF!+#REF!))/$A$1,1)</f>
        <v>#REF!</v>
      </c>
      <c r="L60" s="64" t="e">
        <f>ROUND((SUM(#REF!+#REF!))/$A$1,1)</f>
        <v>#REF!</v>
      </c>
      <c r="M60" s="64" t="e">
        <f>ROUND((SUM(#REF!+#REF!))/$A$1,1)</f>
        <v>#REF!</v>
      </c>
      <c r="N60" s="64" t="e">
        <f>ROUND((SUM(#REF!+#REF!))/$A$1,1)</f>
        <v>#REF!</v>
      </c>
      <c r="O60" s="74" t="e">
        <f>IF(L60=0,"",(H60-L60)/L60)</f>
        <v>#REF!</v>
      </c>
      <c r="P60" s="4" t="e">
        <f t="shared" si="83"/>
        <v>#REF!</v>
      </c>
      <c r="Q60" s="64" t="e">
        <f>ROUND((SUM(#REF!+#REF!))/$A$1,1)</f>
        <v>#REF!</v>
      </c>
      <c r="R60" s="64" t="e">
        <f>ROUND((SUM(#REF!+#REF!))/$A$1,1)</f>
        <v>#REF!</v>
      </c>
      <c r="S60" s="4" t="e">
        <f t="shared" si="84"/>
        <v>#REF!</v>
      </c>
      <c r="T60" s="3" t="e">
        <f>H60+I60+J60</f>
        <v>#REF!</v>
      </c>
      <c r="U60" s="5" t="e">
        <f>ROUND((SUM(#REF!+#REF!))/$A$1,1)</f>
        <v>#REF!</v>
      </c>
      <c r="V60" s="4" t="e">
        <f t="shared" si="85"/>
        <v>#REF!</v>
      </c>
      <c r="W60" s="5" t="e">
        <f>ROUND((SUM(#REF!+#REF!))/$A$1,1)</f>
        <v>#REF!</v>
      </c>
      <c r="X60" s="5" t="e">
        <f>ROUND((SUM(#REF!+#REF!))/$A$1,1)</f>
        <v>#REF!</v>
      </c>
      <c r="Y60" s="4" t="e">
        <f t="shared" si="86"/>
        <v>#REF!</v>
      </c>
      <c r="Z60" s="41"/>
      <c r="AB60" s="32" t="e">
        <f t="shared" si="6"/>
        <v>#REF!</v>
      </c>
      <c r="AC60" s="32"/>
      <c r="AE60" s="5" t="e">
        <f>ROUND((SUM(#REF!+#REF!))/$A$1,1)</f>
        <v>#REF!</v>
      </c>
      <c r="AF60" s="114" t="e">
        <f t="shared" si="3"/>
        <v>#REF!</v>
      </c>
    </row>
    <row r="61" spans="2:32" ht="15" customHeight="1">
      <c r="D61" s="36"/>
      <c r="E61" s="8" t="s">
        <v>73</v>
      </c>
      <c r="F61" s="18" t="s">
        <v>20</v>
      </c>
      <c r="G61" s="18"/>
      <c r="H61" s="84" t="e">
        <f>SUM(#REF!*#REF!+#REF!*#REF!)/H60/$A$1</f>
        <v>#REF!</v>
      </c>
      <c r="I61" s="10" t="e">
        <f>SUM(#REF!*#REF!+#REF!*#REF!)/I60/$A$1</f>
        <v>#REF!</v>
      </c>
      <c r="J61" s="10" t="e">
        <f>SUM(#REF!*#REF!+#REF!*#REF!)/J60/$A$1</f>
        <v>#REF!</v>
      </c>
      <c r="K61" s="10" t="e">
        <f>SUM(#REF!*#REF!+#REF!*#REF!)/K60/$A$1</f>
        <v>#REF!</v>
      </c>
      <c r="L61" s="10" t="e">
        <f>SUM(#REF!*#REF!+#REF!*#REF!)/L60/$A$1</f>
        <v>#REF!</v>
      </c>
      <c r="M61" s="10" t="e">
        <f>SUM(#REF!*#REF!+#REF!*#REF!)/M60/$A$1</f>
        <v>#REF!</v>
      </c>
      <c r="N61" s="10" t="e">
        <f>SUM(#REF!*#REF!+#REF!*#REF!)/N60/$A$1</f>
        <v>#REF!</v>
      </c>
      <c r="O61" s="74" t="e">
        <f>IF(L61=0,"",(H61-L61)/L61)</f>
        <v>#REF!</v>
      </c>
      <c r="P61" s="4" t="e">
        <f t="shared" si="83"/>
        <v>#REF!</v>
      </c>
      <c r="Q61" s="10" t="e">
        <f>SUM(#REF!*#REF!+#REF!*#REF!)/Q60/$A$1</f>
        <v>#REF!</v>
      </c>
      <c r="R61" s="10" t="e">
        <f>SUM(#REF!*#REF!+#REF!*#REF!)/R60/$A$1</f>
        <v>#REF!</v>
      </c>
      <c r="S61" s="4" t="e">
        <f t="shared" si="84"/>
        <v>#REF!</v>
      </c>
      <c r="T61" s="10" t="e">
        <f>SUM(#REF!*#REF!+#REF!*#REF!)/T60/$A$1</f>
        <v>#REF!</v>
      </c>
      <c r="U61" s="10" t="e">
        <f>SUM(#REF!*#REF!+#REF!*#REF!)/U60/$A$1</f>
        <v>#REF!</v>
      </c>
      <c r="V61" s="4" t="e">
        <f t="shared" si="85"/>
        <v>#REF!</v>
      </c>
      <c r="W61" s="10" t="e">
        <f>SUM(#REF!*#REF!+#REF!*#REF!)/W60/$A$1</f>
        <v>#REF!</v>
      </c>
      <c r="X61" s="10" t="e">
        <f>SUM(#REF!*#REF!+#REF!*#REF!)/X60/$A$1</f>
        <v>#REF!</v>
      </c>
      <c r="Y61" s="4" t="e">
        <f t="shared" si="86"/>
        <v>#REF!</v>
      </c>
      <c r="Z61" s="41"/>
      <c r="AB61" s="32"/>
      <c r="AE61" s="10" t="e">
        <f>SUM(#REF!*#REF!+#REF!*#REF!)/AE60/$A$1</f>
        <v>#REF!</v>
      </c>
      <c r="AF61" s="114" t="e">
        <f t="shared" si="3"/>
        <v>#REF!</v>
      </c>
    </row>
    <row r="62" spans="2:32" ht="15" customHeight="1">
      <c r="D62" s="36"/>
      <c r="E62" s="7" t="s">
        <v>17</v>
      </c>
      <c r="F62" s="7"/>
      <c r="G62" s="7"/>
      <c r="H62" s="142"/>
      <c r="I62" s="144"/>
      <c r="J62" s="132"/>
      <c r="K62" s="57"/>
      <c r="L62" s="19"/>
      <c r="M62" s="19"/>
      <c r="N62" s="19"/>
      <c r="O62" s="12"/>
      <c r="P62" s="12"/>
      <c r="Q62" s="132"/>
      <c r="R62" s="132"/>
      <c r="S62" s="131"/>
      <c r="T62" s="148"/>
      <c r="U62" s="148"/>
      <c r="V62" s="146"/>
      <c r="W62" s="19"/>
      <c r="X62" s="19"/>
      <c r="Y62" s="12"/>
      <c r="Z62" s="41"/>
      <c r="AB62" s="32"/>
      <c r="AE62" s="171"/>
      <c r="AF62" s="114">
        <f t="shared" si="3"/>
        <v>0</v>
      </c>
    </row>
    <row r="63" spans="2:32" ht="15" customHeight="1">
      <c r="D63" s="36"/>
      <c r="E63" s="75" t="s">
        <v>99</v>
      </c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41"/>
      <c r="AB63" s="32"/>
      <c r="AE63" s="76"/>
      <c r="AF63" s="114">
        <f t="shared" si="3"/>
        <v>0</v>
      </c>
    </row>
    <row r="64" spans="2:32" ht="15" customHeight="1">
      <c r="D64" s="36"/>
      <c r="E64" s="9" t="s">
        <v>71</v>
      </c>
      <c r="F64" s="9" t="s">
        <v>7</v>
      </c>
      <c r="G64" s="9"/>
      <c r="H64" s="72" t="e">
        <f t="shared" ref="H64:I64" si="87">+H68-H80</f>
        <v>#REF!</v>
      </c>
      <c r="I64" s="61" t="e">
        <f t="shared" si="87"/>
        <v>#REF!</v>
      </c>
      <c r="J64" s="61" t="e">
        <f t="shared" ref="J64:N66" si="88">+J68-J80</f>
        <v>#REF!</v>
      </c>
      <c r="K64" s="61" t="e">
        <f t="shared" si="88"/>
        <v>#REF!</v>
      </c>
      <c r="L64" s="61" t="e">
        <f t="shared" si="88"/>
        <v>#REF!</v>
      </c>
      <c r="M64" s="61" t="e">
        <f t="shared" si="88"/>
        <v>#REF!</v>
      </c>
      <c r="N64" s="61" t="e">
        <f t="shared" si="88"/>
        <v>#REF!</v>
      </c>
      <c r="O64" s="74" t="e">
        <f>IF(L64=0,"",(H64-L64)/L64)</f>
        <v>#REF!</v>
      </c>
      <c r="P64" s="4" t="e">
        <f t="shared" ref="P64:P66" si="89">IF(I64=0,"",(H64-I64)/I64)</f>
        <v>#REF!</v>
      </c>
      <c r="Q64" s="61" t="e">
        <f t="shared" ref="Q64" si="90">+Q68-Q80</f>
        <v>#REF!</v>
      </c>
      <c r="R64" s="61" t="e">
        <f t="shared" ref="R64" si="91">+R68-R80</f>
        <v>#REF!</v>
      </c>
      <c r="S64" s="4" t="e">
        <f t="shared" ref="S64:S66" si="92">IF(R64=0,"",(Q64-R64)/R64)</f>
        <v>#REF!</v>
      </c>
      <c r="T64" s="3" t="e">
        <f t="shared" ref="T64" si="93">+T68-T80</f>
        <v>#REF!</v>
      </c>
      <c r="U64" s="3" t="e">
        <f t="shared" ref="U64" si="94">+U68-U80</f>
        <v>#REF!</v>
      </c>
      <c r="V64" s="4" t="e">
        <f t="shared" ref="V64:V66" si="95">IF(U64=0,"",(T64-U64)/U64)</f>
        <v>#REF!</v>
      </c>
      <c r="W64" s="3" t="e">
        <f t="shared" ref="W64:X66" si="96">+W68-W80</f>
        <v>#REF!</v>
      </c>
      <c r="X64" s="3" t="e">
        <f t="shared" si="96"/>
        <v>#REF!</v>
      </c>
      <c r="Y64" s="4" t="e">
        <f t="shared" ref="Y64:Y66" si="97">IF(X64=0,"",(W64-X64)/X64)</f>
        <v>#REF!</v>
      </c>
      <c r="Z64" s="41"/>
      <c r="AB64" s="32" t="e">
        <f t="shared" si="6"/>
        <v>#REF!</v>
      </c>
      <c r="AE64" s="3" t="e">
        <f t="shared" ref="AE64:AE66" si="98">+AE68-AE80</f>
        <v>#REF!</v>
      </c>
      <c r="AF64" s="114" t="e">
        <f t="shared" si="3"/>
        <v>#REF!</v>
      </c>
    </row>
    <row r="65" spans="4:38" ht="15" customHeight="1">
      <c r="D65" s="36"/>
      <c r="E65" s="8" t="s">
        <v>0</v>
      </c>
      <c r="F65" s="9" t="s">
        <v>7</v>
      </c>
      <c r="G65" s="9"/>
      <c r="H65" s="72" t="e">
        <f t="shared" ref="H65:I65" si="99">+H69-H81</f>
        <v>#REF!</v>
      </c>
      <c r="I65" s="61" t="e">
        <f t="shared" si="99"/>
        <v>#REF!</v>
      </c>
      <c r="J65" s="61" t="e">
        <f t="shared" si="88"/>
        <v>#REF!</v>
      </c>
      <c r="K65" s="61" t="e">
        <f t="shared" si="88"/>
        <v>#REF!</v>
      </c>
      <c r="L65" s="61" t="e">
        <f t="shared" si="88"/>
        <v>#REF!</v>
      </c>
      <c r="M65" s="61" t="e">
        <f t="shared" si="88"/>
        <v>#REF!</v>
      </c>
      <c r="N65" s="61" t="e">
        <f t="shared" si="88"/>
        <v>#REF!</v>
      </c>
      <c r="O65" s="74" t="e">
        <f>IF(L65=0,"",(H65-L65)/L65)</f>
        <v>#REF!</v>
      </c>
      <c r="P65" s="4" t="e">
        <f t="shared" si="89"/>
        <v>#REF!</v>
      </c>
      <c r="Q65" s="61" t="e">
        <f t="shared" ref="Q65" si="100">+Q69-Q81</f>
        <v>#REF!</v>
      </c>
      <c r="R65" s="61" t="e">
        <f t="shared" ref="R65" si="101">+R69-R81</f>
        <v>#REF!</v>
      </c>
      <c r="S65" s="4" t="e">
        <f t="shared" si="92"/>
        <v>#REF!</v>
      </c>
      <c r="T65" s="3" t="e">
        <f t="shared" ref="T65" si="102">+T69-T81</f>
        <v>#REF!</v>
      </c>
      <c r="U65" s="3" t="e">
        <f t="shared" ref="U65" si="103">+U69-U81</f>
        <v>#REF!</v>
      </c>
      <c r="V65" s="4" t="e">
        <f t="shared" si="95"/>
        <v>#REF!</v>
      </c>
      <c r="W65" s="3" t="e">
        <f t="shared" si="96"/>
        <v>#REF!</v>
      </c>
      <c r="X65" s="3" t="e">
        <f>+X69-X81</f>
        <v>#REF!</v>
      </c>
      <c r="Y65" s="4" t="e">
        <f t="shared" si="97"/>
        <v>#REF!</v>
      </c>
      <c r="Z65" s="41"/>
      <c r="AB65" s="32" t="e">
        <f t="shared" si="6"/>
        <v>#REF!</v>
      </c>
      <c r="AE65" s="3" t="e">
        <f t="shared" si="98"/>
        <v>#REF!</v>
      </c>
      <c r="AF65" s="114" t="e">
        <f t="shared" si="3"/>
        <v>#REF!</v>
      </c>
    </row>
    <row r="66" spans="4:38" ht="15" customHeight="1">
      <c r="D66" s="36"/>
      <c r="E66" s="8" t="s">
        <v>1</v>
      </c>
      <c r="F66" s="9" t="s">
        <v>7</v>
      </c>
      <c r="G66" s="9"/>
      <c r="H66" s="72" t="e">
        <f t="shared" ref="H66:I66" si="104">+H70-H82</f>
        <v>#REF!</v>
      </c>
      <c r="I66" s="61" t="e">
        <f t="shared" si="104"/>
        <v>#REF!</v>
      </c>
      <c r="J66" s="61" t="e">
        <f t="shared" si="88"/>
        <v>#REF!</v>
      </c>
      <c r="K66" s="61" t="e">
        <f t="shared" si="88"/>
        <v>#REF!</v>
      </c>
      <c r="L66" s="61" t="e">
        <f t="shared" si="88"/>
        <v>#REF!</v>
      </c>
      <c r="M66" s="61" t="e">
        <f t="shared" si="88"/>
        <v>#REF!</v>
      </c>
      <c r="N66" s="61" t="e">
        <f t="shared" si="88"/>
        <v>#REF!</v>
      </c>
      <c r="O66" s="74" t="e">
        <f>IF(L66=0,"",(H66-L66)/L66)</f>
        <v>#REF!</v>
      </c>
      <c r="P66" s="4" t="e">
        <f t="shared" si="89"/>
        <v>#REF!</v>
      </c>
      <c r="Q66" s="61" t="e">
        <f t="shared" ref="Q66" si="105">+Q70-Q82</f>
        <v>#REF!</v>
      </c>
      <c r="R66" s="61" t="e">
        <f t="shared" ref="R66" si="106">+R70-R82</f>
        <v>#REF!</v>
      </c>
      <c r="S66" s="4" t="e">
        <f t="shared" si="92"/>
        <v>#REF!</v>
      </c>
      <c r="T66" s="3" t="e">
        <f t="shared" ref="T66" si="107">+T70-T82</f>
        <v>#REF!</v>
      </c>
      <c r="U66" s="3" t="e">
        <f t="shared" ref="U66" si="108">+U70-U82</f>
        <v>#REF!</v>
      </c>
      <c r="V66" s="4" t="e">
        <f t="shared" si="95"/>
        <v>#REF!</v>
      </c>
      <c r="W66" s="3" t="e">
        <f t="shared" si="96"/>
        <v>#REF!</v>
      </c>
      <c r="X66" s="3" t="e">
        <f t="shared" si="96"/>
        <v>#REF!</v>
      </c>
      <c r="Y66" s="4" t="e">
        <f t="shared" si="97"/>
        <v>#REF!</v>
      </c>
      <c r="Z66" s="41"/>
      <c r="AB66" s="32" t="e">
        <f t="shared" si="6"/>
        <v>#REF!</v>
      </c>
      <c r="AE66" s="3" t="e">
        <f t="shared" si="98"/>
        <v>#REF!</v>
      </c>
      <c r="AF66" s="114" t="e">
        <f t="shared" si="3"/>
        <v>#REF!</v>
      </c>
    </row>
    <row r="67" spans="4:38" ht="15" hidden="1" customHeight="1" outlineLevel="2">
      <c r="D67" s="36"/>
      <c r="E67" s="75" t="s">
        <v>67</v>
      </c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41"/>
      <c r="AB67" s="32"/>
      <c r="AE67" s="76"/>
      <c r="AF67" s="114">
        <f t="shared" si="3"/>
        <v>0</v>
      </c>
    </row>
    <row r="68" spans="4:38" ht="15" hidden="1" customHeight="1" outlineLevel="2">
      <c r="D68" s="36"/>
      <c r="E68" s="9" t="s">
        <v>71</v>
      </c>
      <c r="F68" s="9" t="s">
        <v>7</v>
      </c>
      <c r="G68" s="9"/>
      <c r="H68" s="72" t="e">
        <f>+H72+H76+H80</f>
        <v>#REF!</v>
      </c>
      <c r="I68" s="61" t="e">
        <f>+I72+I76+I80</f>
        <v>#REF!</v>
      </c>
      <c r="J68" s="61" t="e">
        <f>+J72+J76+J80</f>
        <v>#REF!</v>
      </c>
      <c r="K68" s="61" t="e">
        <f>+K72+K76+K80</f>
        <v>#REF!</v>
      </c>
      <c r="L68" s="61" t="e">
        <f t="shared" ref="L68:N68" si="109">+L72+L76+L80</f>
        <v>#REF!</v>
      </c>
      <c r="M68" s="61" t="e">
        <f t="shared" si="109"/>
        <v>#REF!</v>
      </c>
      <c r="N68" s="61" t="e">
        <f t="shared" si="109"/>
        <v>#REF!</v>
      </c>
      <c r="O68" s="74" t="e">
        <f>IF(L68=0,"",(H68-L68)/L68)</f>
        <v>#REF!</v>
      </c>
      <c r="P68" s="4" t="e">
        <f t="shared" ref="P68:P70" si="110">IF(J68=0,"",(I68-J68)/J68)</f>
        <v>#REF!</v>
      </c>
      <c r="Q68" s="61" t="e">
        <f t="shared" ref="Q68" si="111">+Q72+Q76+Q80</f>
        <v>#REF!</v>
      </c>
      <c r="R68" s="61" t="e">
        <f t="shared" ref="R68" si="112">+R72+R76+R80</f>
        <v>#REF!</v>
      </c>
      <c r="S68" s="4" t="e">
        <f>IF(R68=0,"",(Q68-R68)/R68)</f>
        <v>#REF!</v>
      </c>
      <c r="T68" s="3" t="e">
        <f t="shared" ref="T68" si="113">+T72+T76+T80</f>
        <v>#REF!</v>
      </c>
      <c r="U68" s="3" t="e">
        <f t="shared" ref="U68" si="114">+U72+U76+U80</f>
        <v>#REF!</v>
      </c>
      <c r="V68" s="4" t="e">
        <f>IF(U68=0,"",(T68-U68)/U68)</f>
        <v>#REF!</v>
      </c>
      <c r="W68" s="3" t="e">
        <f t="shared" ref="W68:X68" si="115">+W72+W76+W80</f>
        <v>#REF!</v>
      </c>
      <c r="X68" s="3" t="e">
        <f t="shared" si="115"/>
        <v>#REF!</v>
      </c>
      <c r="Y68" s="4" t="e">
        <f t="shared" ref="Y68:Y70" si="116">IF(X68=0,"",(W68-X68)/X68)</f>
        <v>#REF!</v>
      </c>
      <c r="Z68" s="41"/>
      <c r="AB68" s="32" t="e">
        <f t="shared" si="6"/>
        <v>#REF!</v>
      </c>
      <c r="AD68" s="32" t="e">
        <f>+J64-J68</f>
        <v>#REF!</v>
      </c>
      <c r="AE68" s="3" t="e">
        <f t="shared" ref="AE68:AE70" si="117">+AE72+AE76+AE80</f>
        <v>#REF!</v>
      </c>
      <c r="AF68" s="114" t="e">
        <f t="shared" si="3"/>
        <v>#REF!</v>
      </c>
      <c r="AG68" s="32" t="e">
        <f>+M64-M68</f>
        <v>#REF!</v>
      </c>
      <c r="AH68" s="32" t="e">
        <f>+N64-N68</f>
        <v>#REF!</v>
      </c>
      <c r="AI68" s="32"/>
      <c r="AJ68" s="32"/>
      <c r="AK68" s="32" t="e">
        <f t="shared" ref="AK68:AK70" si="118">+W64-W68</f>
        <v>#REF!</v>
      </c>
      <c r="AL68" s="32" t="e">
        <f t="shared" ref="AL68:AL70" si="119">+X64-X68</f>
        <v>#REF!</v>
      </c>
    </row>
    <row r="69" spans="4:38" ht="15" hidden="1" customHeight="1" outlineLevel="2">
      <c r="D69" s="36"/>
      <c r="E69" s="8" t="s">
        <v>0</v>
      </c>
      <c r="F69" s="9" t="s">
        <v>7</v>
      </c>
      <c r="G69" s="9"/>
      <c r="H69" s="72" t="e">
        <f t="shared" ref="H69" si="120">+H73+H77+H81</f>
        <v>#REF!</v>
      </c>
      <c r="I69" s="61" t="e">
        <f t="shared" ref="I69:J69" si="121">+I73+I77+I81</f>
        <v>#REF!</v>
      </c>
      <c r="J69" s="61" t="e">
        <f t="shared" si="121"/>
        <v>#REF!</v>
      </c>
      <c r="K69" s="61" t="e">
        <f t="shared" ref="K69:N70" si="122">+K73+K77+K81</f>
        <v>#REF!</v>
      </c>
      <c r="L69" s="61" t="e">
        <f t="shared" si="122"/>
        <v>#REF!</v>
      </c>
      <c r="M69" s="61" t="e">
        <f t="shared" si="122"/>
        <v>#REF!</v>
      </c>
      <c r="N69" s="61" t="e">
        <f t="shared" si="122"/>
        <v>#REF!</v>
      </c>
      <c r="O69" s="74" t="e">
        <f>IF(L69=0,"",(H69-L69)/L69)</f>
        <v>#REF!</v>
      </c>
      <c r="P69" s="4" t="e">
        <f>IF(J69=0,"",(I69-J69)/J69)</f>
        <v>#REF!</v>
      </c>
      <c r="Q69" s="61" t="e">
        <f t="shared" ref="Q69" si="123">+Q73+Q77+Q81</f>
        <v>#REF!</v>
      </c>
      <c r="R69" s="61" t="e">
        <f t="shared" ref="R69" si="124">+R73+R77+R81</f>
        <v>#REF!</v>
      </c>
      <c r="S69" s="4" t="e">
        <f>IF(R69=0,"",(Q69-R69)/R69)</f>
        <v>#REF!</v>
      </c>
      <c r="T69" s="3" t="e">
        <f t="shared" ref="T69" si="125">+T73+T77+T81</f>
        <v>#REF!</v>
      </c>
      <c r="U69" s="3" t="e">
        <f t="shared" ref="U69" si="126">+U73+U77+U81</f>
        <v>#REF!</v>
      </c>
      <c r="V69" s="4" t="e">
        <f>IF(U69=0,"",(T69-U69)/U69)</f>
        <v>#REF!</v>
      </c>
      <c r="W69" s="3" t="e">
        <f t="shared" ref="W69:X69" si="127">+W73+W77+W81</f>
        <v>#REF!</v>
      </c>
      <c r="X69" s="3" t="e">
        <f t="shared" si="127"/>
        <v>#REF!</v>
      </c>
      <c r="Y69" s="4" t="e">
        <f>IF(X69=0,"",(W69-X69)/X69)</f>
        <v>#REF!</v>
      </c>
      <c r="Z69" s="41"/>
      <c r="AB69" s="32" t="e">
        <f t="shared" si="6"/>
        <v>#REF!</v>
      </c>
      <c r="AD69" s="32" t="e">
        <f t="shared" ref="AD69:AD70" si="128">+J65-J69</f>
        <v>#REF!</v>
      </c>
      <c r="AE69" s="3" t="e">
        <f t="shared" si="117"/>
        <v>#REF!</v>
      </c>
      <c r="AF69" s="114" t="e">
        <f t="shared" si="3"/>
        <v>#REF!</v>
      </c>
      <c r="AG69" s="32" t="e">
        <f t="shared" ref="AG69:AH70" si="129">+M65-M69</f>
        <v>#REF!</v>
      </c>
      <c r="AH69" s="32" t="e">
        <f t="shared" si="129"/>
        <v>#REF!</v>
      </c>
      <c r="AI69" s="32"/>
      <c r="AJ69" s="32"/>
      <c r="AK69" s="32" t="e">
        <f t="shared" si="118"/>
        <v>#REF!</v>
      </c>
      <c r="AL69" s="32" t="e">
        <f t="shared" si="119"/>
        <v>#REF!</v>
      </c>
    </row>
    <row r="70" spans="4:38" ht="15" hidden="1" customHeight="1" outlineLevel="2">
      <c r="D70" s="36"/>
      <c r="E70" s="8" t="s">
        <v>1</v>
      </c>
      <c r="F70" s="9" t="s">
        <v>7</v>
      </c>
      <c r="G70" s="9"/>
      <c r="H70" s="72" t="e">
        <f t="shared" ref="H70" si="130">+H74+H78+H82</f>
        <v>#REF!</v>
      </c>
      <c r="I70" s="61" t="e">
        <f t="shared" ref="I70:J70" si="131">+I74+I78+I82</f>
        <v>#REF!</v>
      </c>
      <c r="J70" s="61" t="e">
        <f t="shared" si="131"/>
        <v>#REF!</v>
      </c>
      <c r="K70" s="61" t="e">
        <f t="shared" si="122"/>
        <v>#REF!</v>
      </c>
      <c r="L70" s="61" t="e">
        <f t="shared" si="122"/>
        <v>#REF!</v>
      </c>
      <c r="M70" s="61" t="e">
        <f t="shared" si="122"/>
        <v>#REF!</v>
      </c>
      <c r="N70" s="61" t="e">
        <f t="shared" si="122"/>
        <v>#REF!</v>
      </c>
      <c r="O70" s="74" t="e">
        <f>IF(L70=0,"",(H70-L70)/L70)</f>
        <v>#REF!</v>
      </c>
      <c r="P70" s="4" t="e">
        <f t="shared" si="110"/>
        <v>#REF!</v>
      </c>
      <c r="Q70" s="61" t="e">
        <f t="shared" ref="Q70" si="132">+Q74+Q78+Q82</f>
        <v>#REF!</v>
      </c>
      <c r="R70" s="61" t="e">
        <f t="shared" ref="R70" si="133">+R74+R78+R82</f>
        <v>#REF!</v>
      </c>
      <c r="S70" s="4" t="e">
        <f>IF(R70=0,"",(Q70-R70)/R70)</f>
        <v>#REF!</v>
      </c>
      <c r="T70" s="3" t="e">
        <f t="shared" ref="T70" si="134">+T74+T78+T82</f>
        <v>#REF!</v>
      </c>
      <c r="U70" s="3" t="e">
        <f t="shared" ref="U70" si="135">+U74+U78+U82</f>
        <v>#REF!</v>
      </c>
      <c r="V70" s="4" t="e">
        <f>IF(U70=0,"",(T70-U70)/U70)</f>
        <v>#REF!</v>
      </c>
      <c r="W70" s="3" t="e">
        <f t="shared" ref="W70:X70" si="136">+W74+W78+W82</f>
        <v>#REF!</v>
      </c>
      <c r="X70" s="3" t="e">
        <f t="shared" si="136"/>
        <v>#REF!</v>
      </c>
      <c r="Y70" s="4" t="e">
        <f t="shared" si="116"/>
        <v>#REF!</v>
      </c>
      <c r="Z70" s="41"/>
      <c r="AB70" s="32" t="e">
        <f t="shared" si="6"/>
        <v>#REF!</v>
      </c>
      <c r="AD70" s="32" t="e">
        <f t="shared" si="128"/>
        <v>#REF!</v>
      </c>
      <c r="AE70" s="3" t="e">
        <f t="shared" si="117"/>
        <v>#REF!</v>
      </c>
      <c r="AF70" s="114" t="e">
        <f t="shared" si="3"/>
        <v>#REF!</v>
      </c>
      <c r="AG70" s="32" t="e">
        <f t="shared" si="129"/>
        <v>#REF!</v>
      </c>
      <c r="AH70" s="32" t="e">
        <f t="shared" si="129"/>
        <v>#REF!</v>
      </c>
      <c r="AI70" s="32"/>
      <c r="AJ70" s="32"/>
      <c r="AK70" s="32" t="e">
        <f t="shared" si="118"/>
        <v>#REF!</v>
      </c>
      <c r="AL70" s="32" t="e">
        <f t="shared" si="119"/>
        <v>#REF!</v>
      </c>
    </row>
    <row r="71" spans="4:38" ht="15" customHeight="1" collapsed="1">
      <c r="D71" s="36"/>
      <c r="E71" s="75" t="s">
        <v>58</v>
      </c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41"/>
      <c r="AB71" s="32"/>
      <c r="AE71" s="76"/>
      <c r="AF71" s="114">
        <f t="shared" si="3"/>
        <v>0</v>
      </c>
    </row>
    <row r="72" spans="4:38" ht="15" customHeight="1">
      <c r="D72" s="36"/>
      <c r="E72" s="8" t="s">
        <v>71</v>
      </c>
      <c r="F72" s="9" t="s">
        <v>7</v>
      </c>
      <c r="G72" s="9"/>
      <c r="H72" s="72" t="e">
        <f>ROUND((SUM(#REF!+#REF!))/$A$1,1)</f>
        <v>#REF!</v>
      </c>
      <c r="I72" s="61" t="e">
        <f>ROUND((SUM(#REF!+#REF!))/$A$1,1)</f>
        <v>#REF!</v>
      </c>
      <c r="J72" s="61" t="e">
        <f>ROUND((SUM(#REF!+#REF!))/$A$1,1)</f>
        <v>#REF!</v>
      </c>
      <c r="K72" s="61" t="e">
        <f>ROUND((SUM(#REF!+#REF!))/$A$1,1)</f>
        <v>#REF!</v>
      </c>
      <c r="L72" s="61" t="e">
        <f>ROUND((SUM(#REF!+#REF!))/$A$1,1)</f>
        <v>#REF!</v>
      </c>
      <c r="M72" s="61" t="e">
        <f>ROUND((SUM(#REF!+#REF!))/$A$1,1)</f>
        <v>#REF!</v>
      </c>
      <c r="N72" s="61" t="e">
        <f>ROUND((SUM(#REF!+#REF!))/$A$1,1)</f>
        <v>#REF!</v>
      </c>
      <c r="O72" s="74" t="e">
        <f>IF(L72=0,"",(H72-L72)/L72)</f>
        <v>#REF!</v>
      </c>
      <c r="P72" s="4" t="e">
        <f t="shared" ref="P72:P74" si="137">IF(I72=0,"",(H72-I72)/I72)</f>
        <v>#REF!</v>
      </c>
      <c r="Q72" s="61" t="e">
        <f>ROUND((SUM(#REF!+#REF!))/$A$1,1)</f>
        <v>#REF!</v>
      </c>
      <c r="R72" s="61" t="e">
        <f>ROUND((SUM(#REF!+#REF!))/$A$1,1)</f>
        <v>#REF!</v>
      </c>
      <c r="S72" s="4" t="e">
        <f t="shared" ref="S72:S74" si="138">IF(R72=0,"",(Q72-R72)/R72)</f>
        <v>#REF!</v>
      </c>
      <c r="T72" s="3" t="e">
        <f>H72+I72+J72</f>
        <v>#REF!</v>
      </c>
      <c r="U72" s="3" t="e">
        <f>ROUND((SUM(#REF!+#REF!))/$A$1,1)</f>
        <v>#REF!</v>
      </c>
      <c r="V72" s="4" t="e">
        <f t="shared" ref="V72:V74" si="139">IF(U72=0,"",(T72-U72)/U72)</f>
        <v>#REF!</v>
      </c>
      <c r="W72" s="3" t="e">
        <f>ROUND((SUM(#REF!+#REF!))/$A$1,1)</f>
        <v>#REF!</v>
      </c>
      <c r="X72" s="3" t="e">
        <f>ROUND((SUM(#REF!+#REF!))/$A$1,1)</f>
        <v>#REF!</v>
      </c>
      <c r="Y72" s="4" t="e">
        <f t="shared" ref="Y72:Y74" si="140">IF(X72=0,"",(W72-X72)/X72)</f>
        <v>#REF!</v>
      </c>
      <c r="Z72" s="41"/>
      <c r="AB72" s="32" t="e">
        <f t="shared" si="6"/>
        <v>#REF!</v>
      </c>
      <c r="AE72" s="3" t="e">
        <f>ROUND((SUM(#REF!+#REF!))/$A$1,1)</f>
        <v>#REF!</v>
      </c>
      <c r="AF72" s="114" t="e">
        <f t="shared" si="3"/>
        <v>#REF!</v>
      </c>
    </row>
    <row r="73" spans="4:38" ht="15" customHeight="1">
      <c r="D73" s="36"/>
      <c r="E73" s="44" t="s">
        <v>0</v>
      </c>
      <c r="F73" s="9" t="s">
        <v>7</v>
      </c>
      <c r="G73" s="9"/>
      <c r="H73" s="72" t="e">
        <f>ROUND((SUM(#REF!+#REF!))/$A$1,1)</f>
        <v>#REF!</v>
      </c>
      <c r="I73" s="61" t="e">
        <f>ROUND((SUM(#REF!+#REF!))/$A$1,1)</f>
        <v>#REF!</v>
      </c>
      <c r="J73" s="61" t="e">
        <f>ROUND((SUM(#REF!+#REF!))/$A$1,1)</f>
        <v>#REF!</v>
      </c>
      <c r="K73" s="61" t="e">
        <f>ROUND((SUM(#REF!+#REF!))/$A$1,1)</f>
        <v>#REF!</v>
      </c>
      <c r="L73" s="61" t="e">
        <f>ROUND((SUM(#REF!+#REF!))/$A$1,1)</f>
        <v>#REF!</v>
      </c>
      <c r="M73" s="61" t="e">
        <f>ROUND((SUM(#REF!+#REF!))/$A$1,1)</f>
        <v>#REF!</v>
      </c>
      <c r="N73" s="61" t="e">
        <f>ROUND((SUM(#REF!+#REF!))/$A$1,1)</f>
        <v>#REF!</v>
      </c>
      <c r="O73" s="74" t="e">
        <f>IF(L73=0,"",(H73-L73)/L73)</f>
        <v>#REF!</v>
      </c>
      <c r="P73" s="4" t="e">
        <f t="shared" si="137"/>
        <v>#REF!</v>
      </c>
      <c r="Q73" s="61" t="e">
        <f>ROUND((SUM(#REF!+#REF!))/$A$1,1)</f>
        <v>#REF!</v>
      </c>
      <c r="R73" s="61" t="e">
        <f>ROUND((SUM(#REF!+#REF!))/$A$1,1)</f>
        <v>#REF!</v>
      </c>
      <c r="S73" s="4" t="e">
        <f t="shared" si="138"/>
        <v>#REF!</v>
      </c>
      <c r="T73" s="3" t="e">
        <f>H73+I73+J73</f>
        <v>#REF!</v>
      </c>
      <c r="U73" s="3" t="e">
        <f>ROUND((SUM(#REF!+#REF!))/$A$1,1)</f>
        <v>#REF!</v>
      </c>
      <c r="V73" s="4" t="e">
        <f t="shared" si="139"/>
        <v>#REF!</v>
      </c>
      <c r="W73" s="3" t="e">
        <f>ROUND((SUM(#REF!+#REF!))/$A$1,1)</f>
        <v>#REF!</v>
      </c>
      <c r="X73" s="3" t="e">
        <f>ROUND((SUM(#REF!+#REF!))/$A$1,1)</f>
        <v>#REF!</v>
      </c>
      <c r="Y73" s="4" t="e">
        <f t="shared" si="140"/>
        <v>#REF!</v>
      </c>
      <c r="Z73" s="41"/>
      <c r="AB73" s="32" t="e">
        <f t="shared" si="6"/>
        <v>#REF!</v>
      </c>
      <c r="AE73" s="3" t="e">
        <f>ROUND((SUM(#REF!+#REF!))/$A$1,1)</f>
        <v>#REF!</v>
      </c>
      <c r="AF73" s="114" t="e">
        <f t="shared" ref="AF73:AF89" si="141">T73-AE73</f>
        <v>#REF!</v>
      </c>
    </row>
    <row r="74" spans="4:38" ht="15" customHeight="1">
      <c r="D74" s="36"/>
      <c r="E74" s="44" t="s">
        <v>1</v>
      </c>
      <c r="F74" s="9" t="s">
        <v>7</v>
      </c>
      <c r="G74" s="9"/>
      <c r="H74" s="72" t="e">
        <f>ROUND((SUM(#REF!+#REF!))/$A$1,1)</f>
        <v>#REF!</v>
      </c>
      <c r="I74" s="61" t="e">
        <f>ROUND((SUM(#REF!+#REF!))/$A$1,1)</f>
        <v>#REF!</v>
      </c>
      <c r="J74" s="61" t="e">
        <f>ROUND((SUM(#REF!+#REF!))/$A$1,1)</f>
        <v>#REF!</v>
      </c>
      <c r="K74" s="61" t="e">
        <f>ROUND((SUM(#REF!+#REF!))/$A$1,1)</f>
        <v>#REF!</v>
      </c>
      <c r="L74" s="61" t="e">
        <f>ROUND((SUM(#REF!+#REF!))/$A$1,1)</f>
        <v>#REF!</v>
      </c>
      <c r="M74" s="61" t="e">
        <f>ROUND((SUM(#REF!+#REF!))/$A$1,1)</f>
        <v>#REF!</v>
      </c>
      <c r="N74" s="61" t="e">
        <f>ROUND((SUM(#REF!+#REF!))/$A$1,1)</f>
        <v>#REF!</v>
      </c>
      <c r="O74" s="74" t="e">
        <f>IF(L74=0,"",(H74-L74)/L74)</f>
        <v>#REF!</v>
      </c>
      <c r="P74" s="4" t="e">
        <f t="shared" si="137"/>
        <v>#REF!</v>
      </c>
      <c r="Q74" s="61" t="e">
        <f>ROUND((SUM(#REF!+#REF!))/$A$1,1)</f>
        <v>#REF!</v>
      </c>
      <c r="R74" s="61" t="e">
        <f>ROUND((SUM(#REF!+#REF!))/$A$1,1)</f>
        <v>#REF!</v>
      </c>
      <c r="S74" s="4" t="e">
        <f t="shared" si="138"/>
        <v>#REF!</v>
      </c>
      <c r="T74" s="3" t="e">
        <f>H74+I74+J74</f>
        <v>#REF!</v>
      </c>
      <c r="U74" s="3" t="e">
        <f>ROUND((SUM(#REF!+#REF!))/$A$1,1)</f>
        <v>#REF!</v>
      </c>
      <c r="V74" s="4" t="e">
        <f t="shared" si="139"/>
        <v>#REF!</v>
      </c>
      <c r="W74" s="3" t="e">
        <f>ROUND((SUM(#REF!+#REF!))/$A$1,1)</f>
        <v>#REF!</v>
      </c>
      <c r="X74" s="3" t="e">
        <f>ROUND((SUM(#REF!+#REF!))/$A$1,1)</f>
        <v>#REF!</v>
      </c>
      <c r="Y74" s="4" t="e">
        <f t="shared" si="140"/>
        <v>#REF!</v>
      </c>
      <c r="Z74" s="41"/>
      <c r="AB74" s="32" t="e">
        <f t="shared" si="6"/>
        <v>#REF!</v>
      </c>
      <c r="AE74" s="3" t="e">
        <f>ROUND((SUM(#REF!+#REF!))/$A$1,1)</f>
        <v>#REF!</v>
      </c>
      <c r="AF74" s="114" t="e">
        <f t="shared" si="141"/>
        <v>#REF!</v>
      </c>
    </row>
    <row r="75" spans="4:38" ht="15" customHeight="1">
      <c r="D75" s="36"/>
      <c r="E75" s="75" t="s">
        <v>100</v>
      </c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41"/>
      <c r="AB75" s="32"/>
      <c r="AE75" s="76"/>
      <c r="AF75" s="114">
        <f t="shared" si="141"/>
        <v>0</v>
      </c>
    </row>
    <row r="76" spans="4:38" ht="15" customHeight="1">
      <c r="D76" s="36"/>
      <c r="E76" s="8" t="s">
        <v>71</v>
      </c>
      <c r="F76" s="9" t="s">
        <v>7</v>
      </c>
      <c r="G76" s="9"/>
      <c r="H76" s="72" t="e">
        <f>ROUND((+#REF!+#REF!+#REF!)/$A$1,1)-H80</f>
        <v>#REF!</v>
      </c>
      <c r="I76" s="61" t="e">
        <f>ROUND((+#REF!+#REF!+#REF!)/$A$1,1)-I80</f>
        <v>#REF!</v>
      </c>
      <c r="J76" s="61" t="e">
        <f>ROUND((+#REF!+#REF!+#REF!)/$A$1,1)-J80</f>
        <v>#REF!</v>
      </c>
      <c r="K76" s="61" t="e">
        <f>ROUND((+#REF!+#REF!+#REF!)/$A$1,1)-K80</f>
        <v>#REF!</v>
      </c>
      <c r="L76" s="61" t="e">
        <f>ROUND((+#REF!+#REF!+#REF!)/$A$1,1)-L80</f>
        <v>#REF!</v>
      </c>
      <c r="M76" s="61" t="e">
        <f>ROUND((+#REF!+#REF!+#REF!)/$A$1,1)-M80</f>
        <v>#REF!</v>
      </c>
      <c r="N76" s="61" t="e">
        <f>ROUND((+#REF!+#REF!+#REF!)/$A$1,1)-N80</f>
        <v>#REF!</v>
      </c>
      <c r="O76" s="74" t="e">
        <f>IF(L76=0,"",(H76-L76)/L76)</f>
        <v>#REF!</v>
      </c>
      <c r="P76" s="4" t="e">
        <f t="shared" ref="P76:P78" si="142">IF(I76=0,"",(H76-I76)/I76)</f>
        <v>#REF!</v>
      </c>
      <c r="Q76" s="61" t="e">
        <f>ROUND((+#REF!+#REF!+#REF!)/$A$1,1)-Q80</f>
        <v>#REF!</v>
      </c>
      <c r="R76" s="61" t="e">
        <f>ROUND((+#REF!+#REF!+#REF!)/$A$1,1)-R80</f>
        <v>#REF!</v>
      </c>
      <c r="S76" s="4" t="e">
        <f>IF(R76=0,"",(Q76-R76)/R76)</f>
        <v>#REF!</v>
      </c>
      <c r="T76" s="3" t="e">
        <f>H76+I76+J76</f>
        <v>#REF!</v>
      </c>
      <c r="U76" s="3" t="e">
        <f>ROUND((+#REF!+#REF!+#REF!)/$A$1,1)-U80</f>
        <v>#REF!</v>
      </c>
      <c r="V76" s="4" t="e">
        <f>IF(U76=0,"",(T76-U76)/U76)</f>
        <v>#REF!</v>
      </c>
      <c r="W76" s="3" t="e">
        <f>ROUND((+#REF!+#REF!+#REF!)/$A$1,1)-W80</f>
        <v>#REF!</v>
      </c>
      <c r="X76" s="3" t="e">
        <f>ROUND((+#REF!+#REF!+#REF!)/$A$1,1)-X80</f>
        <v>#REF!</v>
      </c>
      <c r="Y76" s="4" t="e">
        <f>IF(X76=0,"",(W76-X76)/X76)</f>
        <v>#REF!</v>
      </c>
      <c r="Z76" s="41"/>
      <c r="AB76" s="32" t="e">
        <f t="shared" si="6"/>
        <v>#REF!</v>
      </c>
      <c r="AE76" s="3" t="e">
        <f>ROUND((+#REF!+#REF!+#REF!)/$A$1,1)-AE80</f>
        <v>#REF!</v>
      </c>
      <c r="AF76" s="114" t="e">
        <f t="shared" si="141"/>
        <v>#REF!</v>
      </c>
    </row>
    <row r="77" spans="4:38" ht="15" customHeight="1">
      <c r="D77" s="36"/>
      <c r="E77" s="44" t="s">
        <v>0</v>
      </c>
      <c r="F77" s="9" t="s">
        <v>7</v>
      </c>
      <c r="G77" s="9"/>
      <c r="H77" s="72" t="e">
        <f>ROUND((+#REF!+#REF!+#REF!)/$A$1,1)-H81</f>
        <v>#REF!</v>
      </c>
      <c r="I77" s="61" t="e">
        <f>ROUND((+#REF!+#REF!+#REF!)/$A$1,1)-I81</f>
        <v>#REF!</v>
      </c>
      <c r="J77" s="61" t="e">
        <f>ROUND((+#REF!+#REF!+#REF!)/$A$1,1)-J81</f>
        <v>#REF!</v>
      </c>
      <c r="K77" s="61" t="e">
        <f>ROUND((+#REF!+#REF!+#REF!)/$A$1,1)-K81</f>
        <v>#REF!</v>
      </c>
      <c r="L77" s="61" t="e">
        <f>ROUND((+#REF!+#REF!+#REF!)/$A$1,1)-L81</f>
        <v>#REF!</v>
      </c>
      <c r="M77" s="61" t="e">
        <f>ROUND((+#REF!+#REF!+#REF!)/$A$1,1)-M81</f>
        <v>#REF!</v>
      </c>
      <c r="N77" s="61" t="e">
        <f>ROUND((+#REF!+#REF!+#REF!)/$A$1,1)-N81</f>
        <v>#REF!</v>
      </c>
      <c r="O77" s="74" t="e">
        <f>IF(L77=0,"",(H77-L77)/L77)</f>
        <v>#REF!</v>
      </c>
      <c r="P77" s="4" t="e">
        <f t="shared" si="142"/>
        <v>#REF!</v>
      </c>
      <c r="Q77" s="61" t="e">
        <f>ROUND((+#REF!+#REF!+#REF!)/$A$1,1)-Q81</f>
        <v>#REF!</v>
      </c>
      <c r="R77" s="61" t="e">
        <f>ROUND((+#REF!+#REF!+#REF!)/$A$1,1)-R81</f>
        <v>#REF!</v>
      </c>
      <c r="S77" s="4" t="e">
        <f>IF(R77=0,"",(Q77-R77)/R77)</f>
        <v>#REF!</v>
      </c>
      <c r="T77" s="3" t="e">
        <f>H77+I77+J77</f>
        <v>#REF!</v>
      </c>
      <c r="U77" s="3" t="e">
        <f>ROUND((+#REF!+#REF!+#REF!)/$A$1,1)-U81</f>
        <v>#REF!</v>
      </c>
      <c r="V77" s="4" t="e">
        <f>IF(U77=0,"",(T77-U77)/U77)</f>
        <v>#REF!</v>
      </c>
      <c r="W77" s="3" t="e">
        <f>ROUND((+#REF!+#REF!+#REF!)/$A$1,1)-W81</f>
        <v>#REF!</v>
      </c>
      <c r="X77" s="3" t="e">
        <f>ROUND((+#REF!+#REF!+#REF!)/$A$1,1)-X81</f>
        <v>#REF!</v>
      </c>
      <c r="Y77" s="4" t="e">
        <f>IF(X77=0,"",(W77-X77)/X77)</f>
        <v>#REF!</v>
      </c>
      <c r="Z77" s="41"/>
      <c r="AB77" s="32" t="e">
        <f t="shared" si="6"/>
        <v>#REF!</v>
      </c>
      <c r="AE77" s="3" t="e">
        <f>ROUND((+#REF!+#REF!+#REF!)/$A$1,1)-AE81</f>
        <v>#REF!</v>
      </c>
      <c r="AF77" s="114" t="e">
        <f t="shared" si="141"/>
        <v>#REF!</v>
      </c>
    </row>
    <row r="78" spans="4:38" ht="15" customHeight="1">
      <c r="D78" s="36"/>
      <c r="E78" s="44" t="s">
        <v>1</v>
      </c>
      <c r="F78" s="9" t="s">
        <v>7</v>
      </c>
      <c r="G78" s="9"/>
      <c r="H78" s="72" t="e">
        <f>ROUND((+#REF!+#REF!+#REF!)/$A$1,1)-H82</f>
        <v>#REF!</v>
      </c>
      <c r="I78" s="61" t="e">
        <f>ROUND((+#REF!+#REF!+#REF!)/$A$1,1)-I82</f>
        <v>#REF!</v>
      </c>
      <c r="J78" s="61" t="e">
        <f>ROUND((+#REF!+#REF!+#REF!)/$A$1,1)-J82</f>
        <v>#REF!</v>
      </c>
      <c r="K78" s="61" t="e">
        <f>ROUND((+#REF!+#REF!+#REF!)/$A$1,1)-K82</f>
        <v>#REF!</v>
      </c>
      <c r="L78" s="61" t="e">
        <f>ROUND((+#REF!+#REF!+#REF!)/$A$1,1)-L82</f>
        <v>#REF!</v>
      </c>
      <c r="M78" s="61" t="e">
        <f>ROUND((+#REF!+#REF!+#REF!)/$A$1,1)-M82</f>
        <v>#REF!</v>
      </c>
      <c r="N78" s="61" t="e">
        <f>ROUND((+#REF!+#REF!+#REF!)/$A$1,1)-N82</f>
        <v>#REF!</v>
      </c>
      <c r="O78" s="74" t="e">
        <f>IF(L78=0,"",(H78-L78)/L78)</f>
        <v>#REF!</v>
      </c>
      <c r="P78" s="4" t="e">
        <f t="shared" si="142"/>
        <v>#REF!</v>
      </c>
      <c r="Q78" s="61" t="e">
        <f>ROUND((+#REF!+#REF!+#REF!)/$A$1,1)-Q82</f>
        <v>#REF!</v>
      </c>
      <c r="R78" s="61" t="e">
        <f>ROUND((+#REF!+#REF!+#REF!)/$A$1,1)-R82</f>
        <v>#REF!</v>
      </c>
      <c r="S78" s="4" t="e">
        <f>IF(R78=0,"",(Q78-R78)/R78)</f>
        <v>#REF!</v>
      </c>
      <c r="T78" s="3" t="e">
        <f>H78+I78+J78</f>
        <v>#REF!</v>
      </c>
      <c r="U78" s="3" t="e">
        <f>ROUND((+#REF!+#REF!+#REF!)/$A$1,1)-U82</f>
        <v>#REF!</v>
      </c>
      <c r="V78" s="4" t="e">
        <f>IF(U78=0,"",(T78-U78)/U78)</f>
        <v>#REF!</v>
      </c>
      <c r="W78" s="3" t="e">
        <f>ROUND((+#REF!+#REF!+#REF!)/$A$1,1)-W82</f>
        <v>#REF!</v>
      </c>
      <c r="X78" s="3" t="e">
        <f>ROUND((+#REF!+#REF!+#REF!)/$A$1,1)-X82</f>
        <v>#REF!</v>
      </c>
      <c r="Y78" s="4" t="e">
        <f>IF(X78=0,"",(W78-X78)/X78)</f>
        <v>#REF!</v>
      </c>
      <c r="Z78" s="41"/>
      <c r="AB78" s="32" t="e">
        <f t="shared" ref="AB78" si="143">SUM(K78:N78)-X78</f>
        <v>#REF!</v>
      </c>
      <c r="AE78" s="3" t="e">
        <f>ROUND((+#REF!+#REF!+#REF!)/$A$1,1)-AE82</f>
        <v>#REF!</v>
      </c>
      <c r="AF78" s="114" t="e">
        <f t="shared" si="141"/>
        <v>#REF!</v>
      </c>
    </row>
    <row r="79" spans="4:38" ht="15" hidden="1" customHeight="1">
      <c r="D79" s="36"/>
      <c r="E79" s="75" t="s">
        <v>66</v>
      </c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7"/>
      <c r="Z79" s="41"/>
      <c r="AB79" s="32"/>
      <c r="AE79" s="76"/>
      <c r="AF79" s="114">
        <f t="shared" si="141"/>
        <v>0</v>
      </c>
    </row>
    <row r="80" spans="4:38" ht="15" hidden="1" customHeight="1">
      <c r="D80" s="36"/>
      <c r="E80" s="8" t="s">
        <v>70</v>
      </c>
      <c r="F80" s="9" t="s">
        <v>7</v>
      </c>
      <c r="G80" s="9"/>
      <c r="H80" s="72"/>
      <c r="I80" s="61" t="e">
        <f>ROUND(#REF!/$A$1,3)</f>
        <v>#REF!</v>
      </c>
      <c r="J80" s="61" t="e">
        <f>ROUND(#REF!/$A$1,3)</f>
        <v>#REF!</v>
      </c>
      <c r="K80" s="61" t="e">
        <f>ROUND(#REF!/$A$1,3)</f>
        <v>#REF!</v>
      </c>
      <c r="L80" s="61" t="e">
        <f>ROUND(#REF!/$A$1,3)</f>
        <v>#REF!</v>
      </c>
      <c r="M80" s="61" t="e">
        <f>ROUND(#REF!/$A$1,3)</f>
        <v>#REF!</v>
      </c>
      <c r="N80" s="61" t="e">
        <f>ROUND(#REF!/$A$1,3)</f>
        <v>#REF!</v>
      </c>
      <c r="O80" s="74" t="e">
        <f t="shared" ref="O80:O82" si="144">IF(N80=0,"",(J80-N80)/N80)</f>
        <v>#REF!</v>
      </c>
      <c r="P80" s="4" t="e">
        <f>IF(L80=0,"",(K80-L80)/L80)</f>
        <v>#REF!</v>
      </c>
      <c r="Q80" s="61"/>
      <c r="R80" s="61"/>
      <c r="S80" s="4"/>
      <c r="T80" s="4"/>
      <c r="U80" s="4"/>
      <c r="V80" s="4"/>
      <c r="W80" s="3" t="e">
        <f>ROUND(#REF!/$A$1,3)</f>
        <v>#REF!</v>
      </c>
      <c r="X80" s="3" t="e">
        <f>ROUND(#REF!/$A$1,3)</f>
        <v>#REF!</v>
      </c>
      <c r="Y80" s="4" t="e">
        <f>IF(X80=0,"",(W80-X80)/X80)</f>
        <v>#REF!</v>
      </c>
      <c r="Z80" s="41"/>
      <c r="AB80" s="32" t="e">
        <f>SUM(J80:M80)-W80</f>
        <v>#REF!</v>
      </c>
      <c r="AE80" s="4"/>
      <c r="AF80" s="114">
        <f t="shared" si="141"/>
        <v>0</v>
      </c>
    </row>
    <row r="81" spans="1:32" ht="15" hidden="1" customHeight="1">
      <c r="D81" s="36"/>
      <c r="E81" s="44" t="s">
        <v>0</v>
      </c>
      <c r="F81" s="9" t="s">
        <v>7</v>
      </c>
      <c r="G81" s="9"/>
      <c r="H81" s="72"/>
      <c r="I81" s="61" t="e">
        <f>ROUND(#REF!/$A$1,3)</f>
        <v>#REF!</v>
      </c>
      <c r="J81" s="61" t="e">
        <f>ROUND(#REF!/$A$1,3)</f>
        <v>#REF!</v>
      </c>
      <c r="K81" s="61" t="e">
        <f>ROUND(#REF!/$A$1,3)</f>
        <v>#REF!</v>
      </c>
      <c r="L81" s="61" t="e">
        <f>ROUND(#REF!/$A$1,3)</f>
        <v>#REF!</v>
      </c>
      <c r="M81" s="61" t="e">
        <f>ROUND(#REF!/$A$1,3)</f>
        <v>#REF!</v>
      </c>
      <c r="N81" s="61" t="e">
        <f>ROUND(#REF!/$A$1,3)</f>
        <v>#REF!</v>
      </c>
      <c r="O81" s="74" t="e">
        <f t="shared" si="144"/>
        <v>#REF!</v>
      </c>
      <c r="P81" s="4" t="e">
        <f>IF(L81=0,"",(K81-L81)/L81)</f>
        <v>#REF!</v>
      </c>
      <c r="Q81" s="61"/>
      <c r="R81" s="61"/>
      <c r="S81" s="4"/>
      <c r="T81" s="4"/>
      <c r="U81" s="4"/>
      <c r="V81" s="4"/>
      <c r="W81" s="3" t="e">
        <f>ROUND(#REF!/$A$1,3)</f>
        <v>#REF!</v>
      </c>
      <c r="X81" s="3" t="e">
        <f>ROUND(#REF!/$A$1,3)</f>
        <v>#REF!</v>
      </c>
      <c r="Y81" s="4" t="e">
        <f>IF(X81=0,"",(W81-X81)/X81)</f>
        <v>#REF!</v>
      </c>
      <c r="Z81" s="41"/>
      <c r="AB81" s="32" t="e">
        <f>SUM(J81:M81)-W81</f>
        <v>#REF!</v>
      </c>
      <c r="AE81" s="4"/>
      <c r="AF81" s="114">
        <f t="shared" si="141"/>
        <v>0</v>
      </c>
    </row>
    <row r="82" spans="1:32" ht="15" hidden="1" customHeight="1">
      <c r="D82" s="36"/>
      <c r="E82" s="44" t="s">
        <v>1</v>
      </c>
      <c r="F82" s="9" t="s">
        <v>7</v>
      </c>
      <c r="G82" s="9"/>
      <c r="H82" s="72"/>
      <c r="I82" s="61" t="e">
        <f>ROUND(#REF!/$A$1,3)</f>
        <v>#REF!</v>
      </c>
      <c r="J82" s="61" t="e">
        <f>ROUND(#REF!/$A$1,3)</f>
        <v>#REF!</v>
      </c>
      <c r="K82" s="61" t="e">
        <f>ROUND(#REF!/$A$1,3)</f>
        <v>#REF!</v>
      </c>
      <c r="L82" s="61" t="e">
        <f>ROUND(#REF!/$A$1,3)</f>
        <v>#REF!</v>
      </c>
      <c r="M82" s="61" t="e">
        <f>ROUND(#REF!/$A$1,3)</f>
        <v>#REF!</v>
      </c>
      <c r="N82" s="61" t="e">
        <f>ROUND(#REF!/$A$1,3)</f>
        <v>#REF!</v>
      </c>
      <c r="O82" s="74" t="e">
        <f t="shared" si="144"/>
        <v>#REF!</v>
      </c>
      <c r="P82" s="4" t="e">
        <f>IF(L82=0,"",(K82-L82)/L82)</f>
        <v>#REF!</v>
      </c>
      <c r="Q82" s="61"/>
      <c r="R82" s="61"/>
      <c r="S82" s="4"/>
      <c r="T82" s="4"/>
      <c r="U82" s="4"/>
      <c r="V82" s="4"/>
      <c r="W82" s="3" t="e">
        <f>ROUND(#REF!/$A$1,3)</f>
        <v>#REF!</v>
      </c>
      <c r="X82" s="3" t="e">
        <f>ROUND(#REF!/$A$1,3)</f>
        <v>#REF!</v>
      </c>
      <c r="Y82" s="4" t="e">
        <f>IF(X82=0,"",(W82-X82)/X82)</f>
        <v>#REF!</v>
      </c>
      <c r="Z82" s="41"/>
      <c r="AB82" s="32" t="e">
        <f>SUM(J82:M82)-W82</f>
        <v>#REF!</v>
      </c>
      <c r="AE82" s="4"/>
      <c r="AF82" s="114">
        <f t="shared" si="141"/>
        <v>0</v>
      </c>
    </row>
    <row r="83" spans="1:32" ht="3.75" customHeight="1">
      <c r="D83" s="36"/>
      <c r="E83" s="44"/>
      <c r="F83" s="9"/>
      <c r="G83" s="9"/>
      <c r="H83" s="72"/>
      <c r="I83" s="61"/>
      <c r="J83" s="61"/>
      <c r="K83" s="61"/>
      <c r="L83" s="61"/>
      <c r="M83" s="61"/>
      <c r="N83" s="61"/>
      <c r="O83" s="74"/>
      <c r="P83" s="4"/>
      <c r="Q83" s="61"/>
      <c r="R83" s="61"/>
      <c r="S83" s="4"/>
      <c r="T83" s="4"/>
      <c r="U83" s="4"/>
      <c r="V83" s="4"/>
      <c r="W83" s="3"/>
      <c r="X83" s="3"/>
      <c r="Y83" s="4"/>
      <c r="Z83" s="41"/>
      <c r="AB83" s="32"/>
      <c r="AE83" s="4"/>
      <c r="AF83" s="114">
        <f t="shared" si="141"/>
        <v>0</v>
      </c>
    </row>
    <row r="84" spans="1:32" ht="15" hidden="1" customHeight="1" outlineLevel="1">
      <c r="D84" s="36"/>
      <c r="E84" s="7" t="s">
        <v>148</v>
      </c>
      <c r="F84" s="7"/>
      <c r="G84" s="7"/>
      <c r="H84" s="7"/>
      <c r="I84" s="144"/>
      <c r="J84" s="137"/>
      <c r="K84" s="137"/>
      <c r="L84" s="137"/>
      <c r="M84" s="137"/>
      <c r="N84" s="137"/>
      <c r="O84" s="136"/>
      <c r="P84" s="136"/>
      <c r="Q84" s="137"/>
      <c r="R84" s="137"/>
      <c r="S84" s="136"/>
      <c r="T84" s="146"/>
      <c r="U84" s="146"/>
      <c r="V84" s="146"/>
      <c r="W84" s="137"/>
      <c r="X84" s="137"/>
      <c r="Y84" s="136"/>
      <c r="Z84" s="41"/>
      <c r="AB84" s="32"/>
      <c r="AE84" s="169"/>
      <c r="AF84" s="114">
        <f t="shared" si="141"/>
        <v>0</v>
      </c>
    </row>
    <row r="85" spans="1:32" ht="15" hidden="1" customHeight="1" outlineLevel="1">
      <c r="D85" s="36"/>
      <c r="E85" s="75" t="s">
        <v>150</v>
      </c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7"/>
      <c r="Z85" s="41"/>
      <c r="AB85" s="32"/>
      <c r="AE85" s="76"/>
      <c r="AF85" s="114">
        <f t="shared" si="141"/>
        <v>0</v>
      </c>
    </row>
    <row r="86" spans="1:32" ht="15" hidden="1" customHeight="1" outlineLevel="1">
      <c r="D86" s="36"/>
      <c r="E86" s="9" t="s">
        <v>71</v>
      </c>
      <c r="F86" s="9" t="s">
        <v>7</v>
      </c>
      <c r="G86" s="9"/>
      <c r="H86" s="149" t="e">
        <f>ROUND(-#REF!/$A$1,3)</f>
        <v>#REF!</v>
      </c>
      <c r="I86" s="61" t="e">
        <f>ROUND(-#REF!/$A$1,3)</f>
        <v>#REF!</v>
      </c>
      <c r="J86" s="61" t="e">
        <f>ROUND(-#REF!/$A$1,3)</f>
        <v>#REF!</v>
      </c>
      <c r="K86" s="61" t="e">
        <f>ROUND(-#REF!/$A$1,3)</f>
        <v>#REF!</v>
      </c>
      <c r="L86" s="61" t="e">
        <f>ROUND(-#REF!/$A$1,3)</f>
        <v>#REF!</v>
      </c>
      <c r="M86" s="61" t="e">
        <f>ROUND(-#REF!/$A$1,3)</f>
        <v>#REF!</v>
      </c>
      <c r="N86" s="61" t="e">
        <f>ROUND(-#REF!/$A$1,3)</f>
        <v>#REF!</v>
      </c>
      <c r="O86" s="74" t="e">
        <f t="shared" ref="O86:O88" si="145">IF(M86=0,"",(I86-M86)/M86)</f>
        <v>#REF!</v>
      </c>
      <c r="P86" s="4" t="e">
        <f t="shared" ref="P86:P88" si="146">IF(J86=0,"",(I86-J86)/J86)</f>
        <v>#REF!</v>
      </c>
      <c r="Q86" s="139" t="e">
        <f>ROUND(-#REF!/$A$1,3)</f>
        <v>#REF!</v>
      </c>
      <c r="R86" s="139" t="e">
        <f>ROUND(-#REF!/$A$1,3)</f>
        <v>#REF!</v>
      </c>
      <c r="S86" s="4" t="e">
        <f t="shared" ref="S86:S88" si="147">IF(R86=0,"",(Q86-R86)/R86)</f>
        <v>#REF!</v>
      </c>
      <c r="T86" s="139" t="e">
        <f>ROUND(-#REF!/$A$1,3)</f>
        <v>#REF!</v>
      </c>
      <c r="U86" s="139" t="e">
        <f>ROUND(-#REF!/$A$1,3)</f>
        <v>#REF!</v>
      </c>
      <c r="V86" s="4"/>
      <c r="W86" s="139" t="e">
        <f>ROUND(-#REF!/$A$1,3)</f>
        <v>#REF!</v>
      </c>
      <c r="X86" s="139" t="e">
        <f>ROUND(-#REF!/$A$1,3)</f>
        <v>#REF!</v>
      </c>
      <c r="Y86" s="4" t="e">
        <f>IF(X86=0,"",(W86-X86)/X86)</f>
        <v>#REF!</v>
      </c>
      <c r="Z86" s="41"/>
      <c r="AB86" s="32"/>
      <c r="AE86" s="139" t="e">
        <f>ROUND(-#REF!/$A$1,3)</f>
        <v>#REF!</v>
      </c>
      <c r="AF86" s="114" t="e">
        <f t="shared" si="141"/>
        <v>#REF!</v>
      </c>
    </row>
    <row r="87" spans="1:32" ht="15" hidden="1" customHeight="1" outlineLevel="1">
      <c r="D87" s="36"/>
      <c r="E87" s="8" t="s">
        <v>0</v>
      </c>
      <c r="F87" s="9" t="s">
        <v>7</v>
      </c>
      <c r="G87" s="9"/>
      <c r="H87" s="149" t="e">
        <f>ROUND(-#REF!/$A$1,3)</f>
        <v>#REF!</v>
      </c>
      <c r="I87" s="61" t="e">
        <f>ROUND(-#REF!/$A$1,3)</f>
        <v>#REF!</v>
      </c>
      <c r="J87" s="61" t="e">
        <f>ROUND(-#REF!/$A$1,3)</f>
        <v>#REF!</v>
      </c>
      <c r="K87" s="61" t="e">
        <f>ROUND(-#REF!/$A$1,3)</f>
        <v>#REF!</v>
      </c>
      <c r="L87" s="61" t="e">
        <f>ROUND(-#REF!/$A$1,3)</f>
        <v>#REF!</v>
      </c>
      <c r="M87" s="61" t="e">
        <f>ROUND(-#REF!/$A$1,3)</f>
        <v>#REF!</v>
      </c>
      <c r="N87" s="61" t="e">
        <f>ROUND(-#REF!/$A$1,3)</f>
        <v>#REF!</v>
      </c>
      <c r="O87" s="74" t="e">
        <f t="shared" si="145"/>
        <v>#REF!</v>
      </c>
      <c r="P87" s="4" t="e">
        <f t="shared" si="146"/>
        <v>#REF!</v>
      </c>
      <c r="Q87" s="139" t="e">
        <f>ROUND(-#REF!/$A$1,3)</f>
        <v>#REF!</v>
      </c>
      <c r="R87" s="139" t="e">
        <f>ROUND(-#REF!/$A$1,3)</f>
        <v>#REF!</v>
      </c>
      <c r="S87" s="4" t="e">
        <f t="shared" si="147"/>
        <v>#REF!</v>
      </c>
      <c r="T87" s="139" t="e">
        <f>ROUND(-#REF!/$A$1,3)</f>
        <v>#REF!</v>
      </c>
      <c r="U87" s="139" t="e">
        <f>ROUND(-#REF!/$A$1,3)</f>
        <v>#REF!</v>
      </c>
      <c r="V87" s="4"/>
      <c r="W87" s="139" t="e">
        <f>ROUND(-#REF!/$A$1,3)</f>
        <v>#REF!</v>
      </c>
      <c r="X87" s="139" t="e">
        <f>ROUND(-#REF!/$A$1,3)</f>
        <v>#REF!</v>
      </c>
      <c r="Y87" s="4" t="e">
        <f>IF(X87=0,"",(W87-X87)/X87)</f>
        <v>#REF!</v>
      </c>
      <c r="Z87" s="41"/>
      <c r="AB87" s="32"/>
      <c r="AE87" s="139" t="e">
        <f>ROUND(-#REF!/$A$1,3)</f>
        <v>#REF!</v>
      </c>
      <c r="AF87" s="114" t="e">
        <f t="shared" si="141"/>
        <v>#REF!</v>
      </c>
    </row>
    <row r="88" spans="1:32" ht="15" hidden="1" customHeight="1" outlineLevel="1">
      <c r="D88" s="36"/>
      <c r="E88" s="8" t="s">
        <v>1</v>
      </c>
      <c r="F88" s="9" t="s">
        <v>7</v>
      </c>
      <c r="G88" s="9"/>
      <c r="H88" s="149" t="e">
        <f>ROUND(-#REF!/$A$1,3)</f>
        <v>#REF!</v>
      </c>
      <c r="I88" s="61" t="e">
        <f>ROUND(-#REF!/$A$1,3)</f>
        <v>#REF!</v>
      </c>
      <c r="J88" s="61" t="e">
        <f>ROUND(-#REF!/$A$1,3)</f>
        <v>#REF!</v>
      </c>
      <c r="K88" s="61" t="e">
        <f>ROUND(-#REF!/$A$1,3)</f>
        <v>#REF!</v>
      </c>
      <c r="L88" s="61" t="e">
        <f>ROUND(-#REF!/$A$1,3)</f>
        <v>#REF!</v>
      </c>
      <c r="M88" s="61" t="e">
        <f>ROUND(-#REF!/$A$1,3)</f>
        <v>#REF!</v>
      </c>
      <c r="N88" s="61" t="e">
        <f>ROUND(-#REF!/$A$1,3)</f>
        <v>#REF!</v>
      </c>
      <c r="O88" s="74" t="e">
        <f t="shared" si="145"/>
        <v>#REF!</v>
      </c>
      <c r="P88" s="4" t="e">
        <f t="shared" si="146"/>
        <v>#REF!</v>
      </c>
      <c r="Q88" s="139" t="e">
        <f>ROUND(-#REF!/$A$1,3)</f>
        <v>#REF!</v>
      </c>
      <c r="R88" s="139" t="e">
        <f>ROUND(-#REF!/$A$1,3)</f>
        <v>#REF!</v>
      </c>
      <c r="S88" s="4" t="e">
        <f t="shared" si="147"/>
        <v>#REF!</v>
      </c>
      <c r="T88" s="139" t="e">
        <f>ROUND(-#REF!/$A$1,3)</f>
        <v>#REF!</v>
      </c>
      <c r="U88" s="139" t="e">
        <f>ROUND(-#REF!/$A$1,3)</f>
        <v>#REF!</v>
      </c>
      <c r="V88" s="4"/>
      <c r="W88" s="139" t="e">
        <f>ROUND(-#REF!/$A$1,3)</f>
        <v>#REF!</v>
      </c>
      <c r="X88" s="139" t="e">
        <f>ROUND(-#REF!/$A$1,3)</f>
        <v>#REF!</v>
      </c>
      <c r="Y88" s="4" t="e">
        <f>IF(X88=0,"",(W88-X88)/X88)</f>
        <v>#REF!</v>
      </c>
      <c r="Z88" s="41"/>
      <c r="AB88" s="32"/>
      <c r="AE88" s="139" t="e">
        <f>ROUND(-#REF!/$A$1,3)</f>
        <v>#REF!</v>
      </c>
      <c r="AF88" s="114" t="e">
        <f t="shared" si="141"/>
        <v>#REF!</v>
      </c>
    </row>
    <row r="89" spans="1:32" s="34" customFormat="1" ht="6" customHeight="1" collapsed="1">
      <c r="C89" s="63"/>
      <c r="D89" s="37"/>
      <c r="E89" s="27"/>
      <c r="F89" s="14"/>
      <c r="G89" s="14"/>
      <c r="H89" s="14"/>
      <c r="I89" s="15"/>
      <c r="J89" s="15"/>
      <c r="K89" s="15"/>
      <c r="L89" s="15"/>
      <c r="M89" s="15"/>
      <c r="N89" s="15"/>
      <c r="O89" s="16"/>
      <c r="P89" s="16"/>
      <c r="Q89" s="15"/>
      <c r="R89" s="15"/>
      <c r="S89" s="16"/>
      <c r="T89" s="16"/>
      <c r="U89" s="16"/>
      <c r="V89" s="16"/>
      <c r="W89" s="15"/>
      <c r="X89" s="15"/>
      <c r="Y89" s="16"/>
      <c r="Z89" s="42"/>
      <c r="AB89" s="32">
        <f>SUM(J89:M89)-W89</f>
        <v>0</v>
      </c>
      <c r="AE89" s="16"/>
      <c r="AF89" s="114">
        <f t="shared" si="141"/>
        <v>0</v>
      </c>
    </row>
    <row r="90" spans="1:32">
      <c r="D90" s="38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38"/>
      <c r="AE90" s="20"/>
    </row>
    <row r="91" spans="1:32" ht="12.75" hidden="1" customHeight="1" outlineLevel="1">
      <c r="D91" s="38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38"/>
      <c r="AE91" s="20"/>
    </row>
    <row r="92" spans="1:32" s="34" customFormat="1" ht="3.75" hidden="1" customHeight="1" outlineLevel="1">
      <c r="C92" s="63"/>
      <c r="D92" s="35"/>
      <c r="E92" s="39"/>
      <c r="F92" s="39"/>
      <c r="G92" s="133"/>
      <c r="H92" s="133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133"/>
      <c r="T92" s="133"/>
      <c r="U92" s="133"/>
      <c r="V92" s="133"/>
      <c r="W92" s="39"/>
      <c r="X92" s="39"/>
      <c r="Y92" s="39"/>
      <c r="Z92" s="40"/>
      <c r="AE92" s="133"/>
    </row>
    <row r="93" spans="1:32" ht="12.75" hidden="1" customHeight="1" outlineLevel="1">
      <c r="A93" s="111" t="s">
        <v>136</v>
      </c>
      <c r="B93" s="111"/>
      <c r="C93" s="112"/>
      <c r="D93" s="36"/>
      <c r="E93" s="7" t="s">
        <v>53</v>
      </c>
      <c r="F93" s="7"/>
      <c r="G93" s="7"/>
      <c r="H93" s="7"/>
      <c r="I93" s="144"/>
      <c r="J93" s="132"/>
      <c r="K93" s="110"/>
      <c r="L93" s="110"/>
      <c r="M93" s="110"/>
      <c r="N93" s="110"/>
      <c r="O93" s="109"/>
      <c r="P93" s="109"/>
      <c r="Q93" s="132"/>
      <c r="R93" s="132"/>
      <c r="S93" s="131"/>
      <c r="T93" s="146"/>
      <c r="U93" s="146"/>
      <c r="V93" s="146"/>
      <c r="W93" s="110"/>
      <c r="X93" s="110"/>
      <c r="Y93" s="109"/>
      <c r="Z93" s="41"/>
      <c r="AE93" s="169"/>
    </row>
    <row r="94" spans="1:32" ht="12.75" hidden="1" customHeight="1" outlineLevel="1">
      <c r="D94" s="36"/>
      <c r="E94" s="9" t="s">
        <v>22</v>
      </c>
      <c r="F94" s="9" t="s">
        <v>133</v>
      </c>
      <c r="G94" s="9"/>
      <c r="H94" s="61" t="e">
        <f>+#REF!*1</f>
        <v>#REF!</v>
      </c>
      <c r="I94" s="61" t="e">
        <f>+#REF!*1</f>
        <v>#REF!</v>
      </c>
      <c r="J94" s="61" t="e">
        <f>+#REF!*1</f>
        <v>#REF!</v>
      </c>
      <c r="K94" s="61" t="e">
        <f>+#REF!*1</f>
        <v>#REF!</v>
      </c>
      <c r="L94" s="61" t="e">
        <f>+#REF!*1</f>
        <v>#REF!</v>
      </c>
      <c r="M94" s="61" t="e">
        <f>+#REF!*1</f>
        <v>#REF!</v>
      </c>
      <c r="N94" s="61" t="e">
        <f>+#REF!*1</f>
        <v>#REF!</v>
      </c>
      <c r="O94" s="74" t="e">
        <f t="shared" ref="O94:O100" si="148">IF(N94=0,"",(J94-N94)/N94)</f>
        <v>#REF!</v>
      </c>
      <c r="P94" s="4" t="e">
        <f t="shared" ref="P94:P99" si="149">IF(K94=0,"",(J94-K94)/K94)</f>
        <v>#REF!</v>
      </c>
      <c r="Q94" s="61"/>
      <c r="R94" s="61"/>
      <c r="S94" s="4"/>
      <c r="T94" s="4"/>
      <c r="U94" s="4"/>
      <c r="V94" s="4"/>
      <c r="W94" s="61" t="e">
        <f>+#REF!*1</f>
        <v>#REF!</v>
      </c>
      <c r="X94" s="61" t="e">
        <f>+#REF!*1</f>
        <v>#REF!</v>
      </c>
      <c r="Y94" s="4" t="e">
        <f t="shared" ref="Y94:Y99" si="150">IF(X94=0,"",(W94-X94)/X94)</f>
        <v>#REF!</v>
      </c>
      <c r="Z94" s="41"/>
      <c r="AE94" s="4"/>
    </row>
    <row r="95" spans="1:32" ht="12.75" hidden="1" customHeight="1" outlineLevel="1">
      <c r="D95" s="36"/>
      <c r="E95" s="18" t="s">
        <v>30</v>
      </c>
      <c r="F95" s="9" t="s">
        <v>133</v>
      </c>
      <c r="G95" s="9"/>
      <c r="H95" s="61" t="e">
        <f>+#REF!*1</f>
        <v>#REF!</v>
      </c>
      <c r="I95" s="61" t="e">
        <f>+#REF!*1</f>
        <v>#REF!</v>
      </c>
      <c r="J95" s="61" t="e">
        <f>+#REF!*1</f>
        <v>#REF!</v>
      </c>
      <c r="K95" s="61" t="e">
        <f>+#REF!*1</f>
        <v>#REF!</v>
      </c>
      <c r="L95" s="61" t="e">
        <f>+#REF!*1</f>
        <v>#REF!</v>
      </c>
      <c r="M95" s="61" t="e">
        <f>+#REF!*1</f>
        <v>#REF!</v>
      </c>
      <c r="N95" s="61" t="e">
        <f>+#REF!*1</f>
        <v>#REF!</v>
      </c>
      <c r="O95" s="74" t="e">
        <f t="shared" si="148"/>
        <v>#REF!</v>
      </c>
      <c r="P95" s="4" t="e">
        <f t="shared" si="149"/>
        <v>#REF!</v>
      </c>
      <c r="Q95" s="61"/>
      <c r="R95" s="61"/>
      <c r="S95" s="4"/>
      <c r="T95" s="4"/>
      <c r="U95" s="4"/>
      <c r="V95" s="4"/>
      <c r="W95" s="61" t="e">
        <f>+#REF!*1</f>
        <v>#REF!</v>
      </c>
      <c r="X95" s="61" t="e">
        <f>+#REF!*1</f>
        <v>#REF!</v>
      </c>
      <c r="Y95" s="4" t="e">
        <f t="shared" si="150"/>
        <v>#REF!</v>
      </c>
      <c r="Z95" s="41"/>
      <c r="AE95" s="4"/>
    </row>
    <row r="96" spans="1:32" ht="12.75" hidden="1" customHeight="1" outlineLevel="1">
      <c r="D96" s="36"/>
      <c r="E96" s="18" t="s">
        <v>23</v>
      </c>
      <c r="F96" s="9" t="s">
        <v>133</v>
      </c>
      <c r="G96" s="9"/>
      <c r="H96" s="61" t="e">
        <f>+#REF!*1</f>
        <v>#REF!</v>
      </c>
      <c r="I96" s="61" t="e">
        <f>+#REF!*1</f>
        <v>#REF!</v>
      </c>
      <c r="J96" s="61" t="e">
        <f>+#REF!*1</f>
        <v>#REF!</v>
      </c>
      <c r="K96" s="61" t="e">
        <f>+#REF!*1</f>
        <v>#REF!</v>
      </c>
      <c r="L96" s="61" t="e">
        <f>+#REF!*1</f>
        <v>#REF!</v>
      </c>
      <c r="M96" s="61" t="e">
        <f>+#REF!*1</f>
        <v>#REF!</v>
      </c>
      <c r="N96" s="61" t="e">
        <f>+#REF!*1</f>
        <v>#REF!</v>
      </c>
      <c r="O96" s="74" t="e">
        <f t="shared" si="148"/>
        <v>#REF!</v>
      </c>
      <c r="P96" s="4" t="e">
        <f t="shared" si="149"/>
        <v>#REF!</v>
      </c>
      <c r="Q96" s="61"/>
      <c r="R96" s="61"/>
      <c r="S96" s="4"/>
      <c r="T96" s="4"/>
      <c r="U96" s="4"/>
      <c r="V96" s="4"/>
      <c r="W96" s="61" t="e">
        <f>+#REF!*1</f>
        <v>#REF!</v>
      </c>
      <c r="X96" s="61" t="e">
        <f>+#REF!*1</f>
        <v>#REF!</v>
      </c>
      <c r="Y96" s="4" t="e">
        <f t="shared" si="150"/>
        <v>#REF!</v>
      </c>
      <c r="Z96" s="41"/>
      <c r="AE96" s="4"/>
    </row>
    <row r="97" spans="3:31" ht="12.75" hidden="1" customHeight="1" outlineLevel="1">
      <c r="D97" s="36"/>
      <c r="E97" s="9" t="s">
        <v>52</v>
      </c>
      <c r="F97" s="9" t="s">
        <v>133</v>
      </c>
      <c r="G97" s="9"/>
      <c r="H97" s="61" t="e">
        <f>+#REF!*1</f>
        <v>#REF!</v>
      </c>
      <c r="I97" s="61" t="e">
        <f>+#REF!*1</f>
        <v>#REF!</v>
      </c>
      <c r="J97" s="61" t="e">
        <f>+#REF!*1</f>
        <v>#REF!</v>
      </c>
      <c r="K97" s="61" t="e">
        <f>+#REF!*1</f>
        <v>#REF!</v>
      </c>
      <c r="L97" s="61" t="e">
        <f>+#REF!*1</f>
        <v>#REF!</v>
      </c>
      <c r="M97" s="61" t="e">
        <f>+#REF!*1</f>
        <v>#REF!</v>
      </c>
      <c r="N97" s="61" t="e">
        <f>+#REF!*1</f>
        <v>#REF!</v>
      </c>
      <c r="O97" s="74" t="e">
        <f t="shared" si="148"/>
        <v>#REF!</v>
      </c>
      <c r="P97" s="4" t="e">
        <f t="shared" si="149"/>
        <v>#REF!</v>
      </c>
      <c r="Q97" s="61"/>
      <c r="R97" s="61"/>
      <c r="S97" s="4"/>
      <c r="T97" s="4"/>
      <c r="U97" s="4"/>
      <c r="V97" s="4"/>
      <c r="W97" s="61" t="e">
        <f>+#REF!*1</f>
        <v>#REF!</v>
      </c>
      <c r="X97" s="61" t="e">
        <f>+#REF!*1</f>
        <v>#REF!</v>
      </c>
      <c r="Y97" s="4" t="e">
        <f t="shared" si="150"/>
        <v>#REF!</v>
      </c>
      <c r="Z97" s="41"/>
      <c r="AE97" s="4"/>
    </row>
    <row r="98" spans="3:31" ht="12.75" hidden="1" customHeight="1" outlineLevel="1">
      <c r="D98" s="36"/>
      <c r="E98" s="18" t="s">
        <v>134</v>
      </c>
      <c r="F98" s="9" t="s">
        <v>133</v>
      </c>
      <c r="G98" s="9"/>
      <c r="H98" s="61" t="e">
        <f>+#REF!*1</f>
        <v>#REF!</v>
      </c>
      <c r="I98" s="61" t="e">
        <f>+#REF!*1</f>
        <v>#REF!</v>
      </c>
      <c r="J98" s="61" t="e">
        <f>+#REF!*1</f>
        <v>#REF!</v>
      </c>
      <c r="K98" s="61" t="e">
        <f>+#REF!*1</f>
        <v>#REF!</v>
      </c>
      <c r="L98" s="61" t="e">
        <f>+#REF!*1</f>
        <v>#REF!</v>
      </c>
      <c r="M98" s="61" t="e">
        <f>+#REF!*1</f>
        <v>#REF!</v>
      </c>
      <c r="N98" s="61" t="e">
        <f>+#REF!*1</f>
        <v>#REF!</v>
      </c>
      <c r="O98" s="74" t="e">
        <f t="shared" si="148"/>
        <v>#REF!</v>
      </c>
      <c r="P98" s="4" t="e">
        <f t="shared" si="149"/>
        <v>#REF!</v>
      </c>
      <c r="Q98" s="61"/>
      <c r="R98" s="61"/>
      <c r="S98" s="4"/>
      <c r="T98" s="4"/>
      <c r="U98" s="4"/>
      <c r="V98" s="4"/>
      <c r="W98" s="61" t="e">
        <f>+#REF!*1</f>
        <v>#REF!</v>
      </c>
      <c r="X98" s="61" t="e">
        <f>+#REF!*1</f>
        <v>#REF!</v>
      </c>
      <c r="Y98" s="4" t="e">
        <f t="shared" si="150"/>
        <v>#REF!</v>
      </c>
      <c r="Z98" s="41"/>
      <c r="AE98" s="4"/>
    </row>
    <row r="99" spans="3:31" ht="12.75" hidden="1" customHeight="1" outlineLevel="1">
      <c r="D99" s="36"/>
      <c r="E99" s="18" t="s">
        <v>135</v>
      </c>
      <c r="F99" s="9" t="s">
        <v>133</v>
      </c>
      <c r="G99" s="9"/>
      <c r="H99" s="61" t="e">
        <f>+#REF!*1</f>
        <v>#REF!</v>
      </c>
      <c r="I99" s="61" t="e">
        <f>+#REF!*1</f>
        <v>#REF!</v>
      </c>
      <c r="J99" s="61" t="e">
        <f>+#REF!*1</f>
        <v>#REF!</v>
      </c>
      <c r="K99" s="61" t="e">
        <f>+#REF!*1</f>
        <v>#REF!</v>
      </c>
      <c r="L99" s="61" t="e">
        <f>+#REF!*1</f>
        <v>#REF!</v>
      </c>
      <c r="M99" s="61" t="e">
        <f>+#REF!*1</f>
        <v>#REF!</v>
      </c>
      <c r="N99" s="61" t="e">
        <f>+#REF!*1</f>
        <v>#REF!</v>
      </c>
      <c r="O99" s="74" t="e">
        <f t="shared" si="148"/>
        <v>#REF!</v>
      </c>
      <c r="P99" s="4" t="e">
        <f t="shared" si="149"/>
        <v>#REF!</v>
      </c>
      <c r="Q99" s="61"/>
      <c r="R99" s="61"/>
      <c r="S99" s="4"/>
      <c r="T99" s="4"/>
      <c r="U99" s="4"/>
      <c r="V99" s="4"/>
      <c r="W99" s="61" t="e">
        <f>+#REF!*1</f>
        <v>#REF!</v>
      </c>
      <c r="X99" s="61" t="e">
        <f>+#REF!*1</f>
        <v>#REF!</v>
      </c>
      <c r="Y99" s="4" t="e">
        <f t="shared" si="150"/>
        <v>#REF!</v>
      </c>
      <c r="Z99" s="41"/>
      <c r="AE99" s="4"/>
    </row>
    <row r="100" spans="3:31" ht="12.75" hidden="1" customHeight="1" outlineLevel="1">
      <c r="D100" s="36"/>
      <c r="E100" s="75" t="s">
        <v>137</v>
      </c>
      <c r="F100" s="76" t="s">
        <v>133</v>
      </c>
      <c r="G100" s="174"/>
      <c r="H100" s="100" t="e">
        <f>+#REF!*1</f>
        <v>#REF!</v>
      </c>
      <c r="I100" s="100" t="e">
        <f>+#REF!*1</f>
        <v>#REF!</v>
      </c>
      <c r="J100" s="100" t="e">
        <f>+#REF!*1</f>
        <v>#REF!</v>
      </c>
      <c r="K100" s="100" t="e">
        <f>+#REF!*1</f>
        <v>#REF!</v>
      </c>
      <c r="L100" s="100" t="e">
        <f>+#REF!*1</f>
        <v>#REF!</v>
      </c>
      <c r="M100" s="100" t="e">
        <f>+#REF!*1</f>
        <v>#REF!</v>
      </c>
      <c r="N100" s="100" t="e">
        <f>+#REF!*1</f>
        <v>#REF!</v>
      </c>
      <c r="O100" s="101" t="e">
        <f t="shared" si="148"/>
        <v>#REF!</v>
      </c>
      <c r="P100" s="101" t="e">
        <f t="shared" ref="P100" si="151">IF(K100=0,"",(J100-K100)/K100)</f>
        <v>#REF!</v>
      </c>
      <c r="Q100" s="100"/>
      <c r="R100" s="100"/>
      <c r="S100" s="101"/>
      <c r="T100" s="101"/>
      <c r="U100" s="101"/>
      <c r="V100" s="101"/>
      <c r="W100" s="100" t="e">
        <f>+#REF!*1</f>
        <v>#REF!</v>
      </c>
      <c r="X100" s="100" t="e">
        <f>+#REF!*1</f>
        <v>#REF!</v>
      </c>
      <c r="Y100" s="101" t="e">
        <f t="shared" ref="Y100" si="152">IF(X100=0,"",(W100-X100)/X100)</f>
        <v>#REF!</v>
      </c>
      <c r="Z100" s="41"/>
      <c r="AE100" s="101"/>
    </row>
    <row r="101" spans="3:31" s="34" customFormat="1" ht="4.5" hidden="1" customHeight="1" outlineLevel="1">
      <c r="C101" s="63"/>
      <c r="D101" s="37"/>
      <c r="E101" s="27"/>
      <c r="F101" s="14"/>
      <c r="G101" s="14"/>
      <c r="H101" s="14"/>
      <c r="I101" s="15"/>
      <c r="J101" s="15"/>
      <c r="K101" s="15"/>
      <c r="L101" s="15"/>
      <c r="M101" s="15"/>
      <c r="N101" s="15"/>
      <c r="O101" s="16"/>
      <c r="P101" s="16"/>
      <c r="Q101" s="15"/>
      <c r="R101" s="15"/>
      <c r="S101" s="16"/>
      <c r="T101" s="16"/>
      <c r="U101" s="16"/>
      <c r="V101" s="16"/>
      <c r="W101" s="15"/>
      <c r="X101" s="15"/>
      <c r="Y101" s="16"/>
      <c r="Z101" s="42"/>
      <c r="AB101" s="32">
        <f>SUM(J101:M101)-W101</f>
        <v>0</v>
      </c>
      <c r="AE101" s="16"/>
    </row>
    <row r="102" spans="3:31" ht="12.75" hidden="1" customHeight="1" outlineLevel="1"/>
    <row r="103" spans="3:31" ht="12.75" hidden="1" customHeight="1" outlineLevel="1"/>
    <row r="104" spans="3:31" collapsed="1"/>
  </sheetData>
  <dataConsolidate/>
  <mergeCells count="16">
    <mergeCell ref="G4:G5"/>
    <mergeCell ref="H4:H5"/>
    <mergeCell ref="W4:W5"/>
    <mergeCell ref="X4:X5"/>
    <mergeCell ref="Y4:Y5"/>
    <mergeCell ref="J4:J5"/>
    <mergeCell ref="K4:K5"/>
    <mergeCell ref="L4:L5"/>
    <mergeCell ref="M4:M5"/>
    <mergeCell ref="N4:N5"/>
    <mergeCell ref="I4:I5"/>
    <mergeCell ref="Q4:Q5"/>
    <mergeCell ref="R4:R5"/>
    <mergeCell ref="S4:S5"/>
    <mergeCell ref="O4:O5"/>
    <mergeCell ref="P4:P5"/>
  </mergeCells>
  <pageMargins left="0.39370078740157483" right="0.19685039370078741" top="0.59055118110236227" bottom="0.19685039370078741" header="0.19685039370078741" footer="0.19685039370078741"/>
  <pageSetup paperSize="9" scale="42" orientation="portrait" r:id="rId1"/>
  <customProperties>
    <customPr name="_pios_id" r:id="rId2"/>
  </customProperties>
  <ignoredErrors>
    <ignoredError sqref="J17:N19 O17:P18 J67:P67 J29:N30 J12:N12 J44:P44 J23:N24 J22:M22 J62:P62 J21:N21 J20:M20 F44:F62 F11:F12 F67:F70 F17:F41 O24:P24 O30:P30 O36:P36 J50:P50 J49:N49 J56:P56 J55:N55 J61:N61 J70:N70 J68:N68 J69:N69 J35:N36 J41:N41" numberStoredAsText="1"/>
    <ignoredError sqref="Y19:Y28 Y68 Y70 S64:X66 S19:X24 S29:X30 S25 V25 S26 V26 S27 V27 S28 V28 S35:X36 S31 V31 S32 V32 S33 V33 S34 V34 S41:X44 S37 V37 S38 V38 S39 V39 S40 V40 S49:X50 S45 V45 S46 V46 S47 V47 S48 V48 S54 S51 V51 S52 V52 S53 V53 V5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553-1B4F-44C4-A30A-510E243656C4}">
  <sheetPr>
    <tabColor theme="3"/>
    <pageSetUpPr fitToPage="1"/>
  </sheetPr>
  <dimension ref="A1:X43"/>
  <sheetViews>
    <sheetView showGridLines="0" zoomScale="84" zoomScaleNormal="84" zoomScaleSheetLayoutView="115" workbookViewId="0">
      <selection activeCell="I13" sqref="I13"/>
    </sheetView>
  </sheetViews>
  <sheetFormatPr defaultRowHeight="15" customHeight="1"/>
  <cols>
    <col min="4" max="4" width="0.85546875" style="34" customWidth="1"/>
    <col min="5" max="5" width="28" customWidth="1"/>
    <col min="6" max="6" width="8.7109375" customWidth="1"/>
    <col min="7" max="13" width="9.7109375" customWidth="1"/>
    <col min="14" max="14" width="0.85546875" style="34" customWidth="1"/>
  </cols>
  <sheetData>
    <row r="1" spans="1:24" ht="15" customHeight="1">
      <c r="A1" s="34"/>
    </row>
    <row r="3" spans="1:24" s="34" customFormat="1" ht="7.5" customHeight="1">
      <c r="D3" s="35"/>
      <c r="E3" s="39"/>
      <c r="F3" s="39"/>
      <c r="G3" s="133"/>
      <c r="H3" s="133"/>
      <c r="I3" s="39"/>
      <c r="J3" s="39"/>
      <c r="K3" s="39"/>
      <c r="L3" s="39"/>
      <c r="M3" s="39"/>
      <c r="N3" s="40"/>
    </row>
    <row r="4" spans="1:24" ht="15" customHeight="1">
      <c r="D4" s="36"/>
      <c r="E4" s="187" t="s">
        <v>26</v>
      </c>
      <c r="F4" s="223"/>
      <c r="G4" s="203"/>
      <c r="H4" s="203"/>
      <c r="I4" s="203"/>
      <c r="J4" s="203"/>
      <c r="K4" s="203"/>
      <c r="L4" s="204" t="s">
        <v>188</v>
      </c>
      <c r="M4" s="203" t="s">
        <v>188</v>
      </c>
      <c r="N4" s="41"/>
    </row>
    <row r="5" spans="1:24" ht="15" customHeight="1">
      <c r="D5" s="36"/>
      <c r="E5" s="187" t="s">
        <v>185</v>
      </c>
      <c r="F5" s="223"/>
      <c r="G5" s="204" t="s">
        <v>29</v>
      </c>
      <c r="H5" s="203" t="s">
        <v>28</v>
      </c>
      <c r="I5" s="203" t="s">
        <v>35</v>
      </c>
      <c r="J5" s="203" t="s">
        <v>33</v>
      </c>
      <c r="K5" s="203" t="s">
        <v>29</v>
      </c>
      <c r="L5" s="204" t="s">
        <v>157</v>
      </c>
      <c r="M5" s="203" t="s">
        <v>157</v>
      </c>
      <c r="N5" s="41"/>
    </row>
    <row r="6" spans="1:24" ht="15" customHeight="1">
      <c r="D6" s="36"/>
      <c r="E6" s="187" t="s">
        <v>186</v>
      </c>
      <c r="F6" s="223"/>
      <c r="G6" s="201" t="s">
        <v>184</v>
      </c>
      <c r="H6" s="197" t="s">
        <v>96</v>
      </c>
      <c r="I6" s="197" t="s">
        <v>96</v>
      </c>
      <c r="J6" s="197" t="s">
        <v>96</v>
      </c>
      <c r="K6" s="197" t="s">
        <v>96</v>
      </c>
      <c r="L6" s="201" t="s">
        <v>144</v>
      </c>
      <c r="M6" s="197" t="s">
        <v>183</v>
      </c>
      <c r="N6" s="41"/>
    </row>
    <row r="7" spans="1:24" ht="15" customHeight="1">
      <c r="D7" s="36"/>
      <c r="E7" s="187" t="s">
        <v>17</v>
      </c>
      <c r="F7" s="184"/>
      <c r="G7" s="195"/>
      <c r="H7" s="184"/>
      <c r="I7" s="184"/>
      <c r="J7" s="184"/>
      <c r="K7" s="184"/>
      <c r="L7" s="195"/>
      <c r="M7" s="184"/>
      <c r="N7" s="41"/>
      <c r="P7" s="32"/>
    </row>
    <row r="8" spans="1:24" ht="15" customHeight="1">
      <c r="D8" s="36"/>
      <c r="E8" s="188" t="s">
        <v>99</v>
      </c>
      <c r="F8" s="189"/>
      <c r="G8" s="189"/>
      <c r="H8" s="189"/>
      <c r="I8" s="189"/>
      <c r="J8" s="189"/>
      <c r="K8" s="190"/>
      <c r="L8" s="190"/>
      <c r="M8" s="189"/>
      <c r="N8" s="41"/>
      <c r="P8" s="32"/>
    </row>
    <row r="9" spans="1:24" ht="15" customHeight="1">
      <c r="D9" s="36"/>
      <c r="E9" s="21" t="s">
        <v>170</v>
      </c>
      <c r="F9" s="21" t="s">
        <v>7</v>
      </c>
      <c r="G9" s="193">
        <v>326.3</v>
      </c>
      <c r="H9" s="61">
        <v>359.2</v>
      </c>
      <c r="I9" s="61">
        <v>365.5</v>
      </c>
      <c r="J9" s="61">
        <v>234.9</v>
      </c>
      <c r="K9" s="61">
        <v>300.3</v>
      </c>
      <c r="L9" s="194">
        <v>0.09</v>
      </c>
      <c r="M9" s="70">
        <v>-0.09</v>
      </c>
      <c r="N9" s="41"/>
      <c r="P9" s="93"/>
      <c r="R9" s="1"/>
      <c r="S9" s="1"/>
      <c r="T9" s="1"/>
      <c r="U9" s="1"/>
      <c r="V9" s="1"/>
      <c r="W9" s="1"/>
      <c r="X9" s="1"/>
    </row>
    <row r="10" spans="1:24" ht="15" customHeight="1">
      <c r="D10" s="36"/>
      <c r="E10" s="175" t="s">
        <v>0</v>
      </c>
      <c r="F10" s="21" t="s">
        <v>7</v>
      </c>
      <c r="G10" s="193">
        <v>155.69999999999999</v>
      </c>
      <c r="H10" s="61">
        <v>173.1</v>
      </c>
      <c r="I10" s="61">
        <v>178.7</v>
      </c>
      <c r="J10" s="61">
        <v>118.7</v>
      </c>
      <c r="K10" s="61">
        <v>141.5</v>
      </c>
      <c r="L10" s="194">
        <v>0.1</v>
      </c>
      <c r="M10" s="70">
        <v>-0.1</v>
      </c>
      <c r="N10" s="41"/>
      <c r="P10" s="93"/>
      <c r="R10" s="1"/>
      <c r="S10" s="1"/>
      <c r="T10" s="1"/>
      <c r="U10" s="1"/>
      <c r="V10" s="1"/>
      <c r="W10" s="1"/>
      <c r="X10" s="1"/>
    </row>
    <row r="11" spans="1:24" ht="15" customHeight="1">
      <c r="D11" s="36"/>
      <c r="E11" s="175" t="s">
        <v>1</v>
      </c>
      <c r="F11" s="21" t="s">
        <v>7</v>
      </c>
      <c r="G11" s="193">
        <v>76.2</v>
      </c>
      <c r="H11" s="61">
        <v>82.4</v>
      </c>
      <c r="I11" s="61">
        <v>85.4</v>
      </c>
      <c r="J11" s="61">
        <v>55</v>
      </c>
      <c r="K11" s="61">
        <v>70.2</v>
      </c>
      <c r="L11" s="194">
        <v>0.09</v>
      </c>
      <c r="M11" s="70">
        <v>-0.08</v>
      </c>
      <c r="N11" s="41"/>
      <c r="P11" s="93"/>
      <c r="R11" s="1"/>
      <c r="S11" s="1"/>
      <c r="T11" s="1"/>
      <c r="U11" s="1"/>
      <c r="V11" s="1"/>
      <c r="W11" s="1"/>
      <c r="X11" s="1"/>
    </row>
    <row r="12" spans="1:24" ht="15" customHeight="1">
      <c r="D12" s="36"/>
      <c r="E12" s="188" t="s">
        <v>160</v>
      </c>
      <c r="F12" s="189"/>
      <c r="G12" s="189"/>
      <c r="H12" s="189"/>
      <c r="I12" s="189"/>
      <c r="J12" s="189"/>
      <c r="K12" s="190"/>
      <c r="L12" s="190"/>
      <c r="M12" s="189"/>
      <c r="N12" s="41"/>
      <c r="P12" s="93"/>
    </row>
    <row r="13" spans="1:24" ht="15" customHeight="1">
      <c r="D13" s="36"/>
      <c r="E13" s="21" t="s">
        <v>170</v>
      </c>
      <c r="F13" s="21" t="s">
        <v>7</v>
      </c>
      <c r="G13" s="193">
        <v>100.3</v>
      </c>
      <c r="H13" s="61">
        <v>99</v>
      </c>
      <c r="I13" s="61">
        <v>95.3</v>
      </c>
      <c r="J13" s="61">
        <v>50.8</v>
      </c>
      <c r="K13" s="61">
        <v>94.4</v>
      </c>
      <c r="L13" s="194">
        <v>0.06</v>
      </c>
      <c r="M13" s="70">
        <v>0.01</v>
      </c>
      <c r="N13" s="41"/>
      <c r="P13" s="93"/>
      <c r="R13" s="1"/>
      <c r="S13" s="1"/>
      <c r="T13" s="1"/>
      <c r="U13" s="1"/>
      <c r="V13" s="1"/>
      <c r="W13" s="1"/>
      <c r="X13" s="1"/>
    </row>
    <row r="14" spans="1:24" ht="15" customHeight="1">
      <c r="D14" s="36"/>
      <c r="E14" s="175" t="s">
        <v>0</v>
      </c>
      <c r="F14" s="21" t="s">
        <v>7</v>
      </c>
      <c r="G14" s="193">
        <v>44.8</v>
      </c>
      <c r="H14" s="61">
        <v>45.1</v>
      </c>
      <c r="I14" s="61">
        <v>42.7</v>
      </c>
      <c r="J14" s="61">
        <v>22.7</v>
      </c>
      <c r="K14" s="61">
        <v>41.9</v>
      </c>
      <c r="L14" s="194">
        <v>7.0000000000000007E-2</v>
      </c>
      <c r="M14" s="70">
        <v>-0.01</v>
      </c>
      <c r="N14" s="41"/>
      <c r="P14" s="93"/>
      <c r="R14" s="1"/>
      <c r="S14" s="1"/>
      <c r="T14" s="1"/>
      <c r="U14" s="1"/>
      <c r="V14" s="1"/>
      <c r="W14" s="1"/>
      <c r="X14" s="1"/>
    </row>
    <row r="15" spans="1:24" ht="15" customHeight="1">
      <c r="D15" s="36"/>
      <c r="E15" s="175" t="s">
        <v>1</v>
      </c>
      <c r="F15" s="21" t="s">
        <v>7</v>
      </c>
      <c r="G15" s="193">
        <v>29.9</v>
      </c>
      <c r="H15" s="61">
        <v>28.1</v>
      </c>
      <c r="I15" s="61">
        <v>28.2</v>
      </c>
      <c r="J15" s="61">
        <v>14.8</v>
      </c>
      <c r="K15" s="61">
        <v>28.4</v>
      </c>
      <c r="L15" s="194">
        <v>0.05</v>
      </c>
      <c r="M15" s="70">
        <v>0.06</v>
      </c>
      <c r="N15" s="41"/>
      <c r="P15" s="93"/>
      <c r="R15" s="1"/>
      <c r="S15" s="1"/>
      <c r="T15" s="1"/>
      <c r="U15" s="1"/>
      <c r="V15" s="1"/>
      <c r="W15" s="1"/>
      <c r="X15" s="1"/>
    </row>
    <row r="16" spans="1:24" ht="15" customHeight="1">
      <c r="D16" s="36"/>
      <c r="E16" s="188" t="s">
        <v>100</v>
      </c>
      <c r="F16" s="189"/>
      <c r="G16" s="189"/>
      <c r="H16" s="189"/>
      <c r="I16" s="189"/>
      <c r="J16" s="189"/>
      <c r="K16" s="190"/>
      <c r="L16" s="190"/>
      <c r="M16" s="189"/>
      <c r="N16" s="41"/>
      <c r="P16" s="93"/>
    </row>
    <row r="17" spans="4:24" ht="15" customHeight="1">
      <c r="D17" s="36"/>
      <c r="E17" s="21" t="s">
        <v>170</v>
      </c>
      <c r="F17" s="21" t="s">
        <v>7</v>
      </c>
      <c r="G17" s="193">
        <v>226</v>
      </c>
      <c r="H17" s="61">
        <v>260.2</v>
      </c>
      <c r="I17" s="61">
        <v>270.2</v>
      </c>
      <c r="J17" s="61">
        <v>184.1</v>
      </c>
      <c r="K17" s="61">
        <v>205.9</v>
      </c>
      <c r="L17" s="194">
        <v>0.1</v>
      </c>
      <c r="M17" s="70">
        <v>-0.13</v>
      </c>
      <c r="N17" s="41"/>
      <c r="P17" s="93"/>
      <c r="R17" s="1"/>
      <c r="S17" s="1"/>
      <c r="T17" s="1"/>
      <c r="U17" s="1"/>
      <c r="V17" s="1"/>
      <c r="W17" s="1"/>
      <c r="X17" s="1"/>
    </row>
    <row r="18" spans="4:24" ht="15" customHeight="1">
      <c r="D18" s="36"/>
      <c r="E18" s="175" t="s">
        <v>0</v>
      </c>
      <c r="F18" s="21" t="s">
        <v>7</v>
      </c>
      <c r="G18" s="193">
        <v>110.9</v>
      </c>
      <c r="H18" s="61">
        <v>128</v>
      </c>
      <c r="I18" s="61">
        <v>136</v>
      </c>
      <c r="J18" s="61">
        <v>96</v>
      </c>
      <c r="K18" s="61">
        <v>99.6</v>
      </c>
      <c r="L18" s="194">
        <v>0.11</v>
      </c>
      <c r="M18" s="70">
        <v>-0.13</v>
      </c>
      <c r="N18" s="41"/>
      <c r="P18" s="93"/>
      <c r="R18" s="1"/>
      <c r="S18" s="1"/>
      <c r="T18" s="1"/>
      <c r="U18" s="1"/>
      <c r="V18" s="1"/>
      <c r="W18" s="1"/>
      <c r="X18" s="1"/>
    </row>
    <row r="19" spans="4:24" ht="15" customHeight="1">
      <c r="D19" s="36"/>
      <c r="E19" s="175" t="s">
        <v>1</v>
      </c>
      <c r="F19" s="21" t="s">
        <v>7</v>
      </c>
      <c r="G19" s="193">
        <v>46.3</v>
      </c>
      <c r="H19" s="61">
        <v>54.3</v>
      </c>
      <c r="I19" s="61">
        <v>57.2</v>
      </c>
      <c r="J19" s="61">
        <v>40.200000000000003</v>
      </c>
      <c r="K19" s="61">
        <v>41.8</v>
      </c>
      <c r="L19" s="194">
        <v>0.11</v>
      </c>
      <c r="M19" s="70">
        <v>-0.15</v>
      </c>
      <c r="N19" s="41"/>
      <c r="P19" s="93"/>
      <c r="R19" s="1"/>
      <c r="S19" s="1"/>
      <c r="T19" s="1"/>
      <c r="U19" s="1"/>
      <c r="V19" s="1"/>
      <c r="W19" s="1"/>
      <c r="X19" s="1"/>
    </row>
    <row r="20" spans="4:24" s="34" customFormat="1" ht="7.5" customHeight="1">
      <c r="D20" s="37"/>
      <c r="E20" s="27"/>
      <c r="F20" s="14"/>
      <c r="G20" s="14"/>
      <c r="H20" s="14"/>
      <c r="I20" s="15"/>
      <c r="J20" s="15"/>
      <c r="K20" s="15"/>
      <c r="L20" s="16"/>
      <c r="M20" s="16"/>
      <c r="N20" s="42"/>
      <c r="P20" s="32"/>
    </row>
    <row r="21" spans="4:24" ht="15" customHeight="1">
      <c r="D21" s="38"/>
      <c r="E21" s="20"/>
      <c r="F21" s="20"/>
      <c r="G21" s="20"/>
      <c r="H21" s="20"/>
      <c r="I21" s="20"/>
      <c r="J21" s="20"/>
      <c r="K21" s="20"/>
      <c r="L21" s="20"/>
      <c r="M21" s="20"/>
      <c r="N21" s="38"/>
    </row>
    <row r="22" spans="4:24" ht="15" customHeight="1">
      <c r="D22" s="38"/>
      <c r="E22" s="20"/>
      <c r="F22" s="20"/>
      <c r="G22" s="20"/>
      <c r="H22" s="20"/>
      <c r="I22" s="20"/>
      <c r="J22" s="20"/>
      <c r="K22" s="20"/>
      <c r="L22" s="20"/>
      <c r="M22" s="20"/>
      <c r="N22" s="38"/>
    </row>
    <row r="23" spans="4:24" ht="15" customHeight="1">
      <c r="D23" s="38"/>
      <c r="E23" s="20"/>
      <c r="F23" s="20"/>
      <c r="G23" s="20"/>
      <c r="H23" s="20"/>
      <c r="I23" s="20"/>
      <c r="J23" s="20"/>
      <c r="K23" s="20"/>
      <c r="L23" s="20"/>
      <c r="M23" s="20"/>
      <c r="N23" s="38"/>
    </row>
    <row r="24" spans="4:24" ht="15" customHeight="1">
      <c r="D24" s="38"/>
      <c r="E24" s="20"/>
      <c r="F24" s="20"/>
      <c r="G24" s="20"/>
      <c r="H24" s="165"/>
      <c r="I24" s="165"/>
      <c r="J24" s="165"/>
      <c r="K24" s="165"/>
      <c r="L24" s="167"/>
      <c r="M24" s="167"/>
      <c r="N24" s="166"/>
    </row>
    <row r="25" spans="4:24" ht="15" customHeight="1">
      <c r="D25" s="38"/>
      <c r="E25" s="20"/>
      <c r="F25" s="20"/>
      <c r="G25" s="20"/>
      <c r="H25" s="165"/>
      <c r="I25" s="165"/>
      <c r="J25" s="165"/>
      <c r="K25" s="165"/>
      <c r="L25" s="167"/>
      <c r="M25" s="167"/>
      <c r="N25" s="166"/>
    </row>
    <row r="26" spans="4:24" ht="15" customHeight="1">
      <c r="D26" s="38"/>
      <c r="E26" s="20"/>
      <c r="F26" s="20"/>
      <c r="G26" s="20"/>
      <c r="H26" s="165"/>
      <c r="I26" s="165"/>
      <c r="J26" s="165"/>
      <c r="K26" s="165"/>
      <c r="L26" s="167"/>
      <c r="M26" s="167"/>
      <c r="N26" s="166"/>
    </row>
    <row r="27" spans="4:24" ht="15" customHeight="1">
      <c r="D27" s="38"/>
      <c r="E27" s="20"/>
      <c r="F27" s="20"/>
      <c r="G27" s="20"/>
      <c r="H27" s="165"/>
      <c r="I27" s="165"/>
      <c r="J27" s="165"/>
      <c r="K27" s="165"/>
      <c r="L27" s="167"/>
      <c r="M27" s="167"/>
      <c r="N27" s="166"/>
    </row>
    <row r="28" spans="4:24" ht="15" customHeight="1">
      <c r="D28" s="38"/>
      <c r="E28" s="20"/>
      <c r="F28" s="20"/>
      <c r="G28" s="20"/>
      <c r="H28" s="20"/>
      <c r="I28" s="20"/>
      <c r="J28" s="20"/>
      <c r="K28" s="20"/>
      <c r="L28" s="20"/>
      <c r="M28" s="20"/>
      <c r="N28" s="38"/>
    </row>
    <row r="29" spans="4:24" ht="15" customHeight="1"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38"/>
    </row>
    <row r="30" spans="4:24" ht="15" customHeight="1">
      <c r="D30" s="38"/>
      <c r="E30" s="20"/>
      <c r="F30" s="20"/>
      <c r="G30" s="20"/>
      <c r="H30" s="20"/>
      <c r="I30" s="20"/>
      <c r="J30" s="20"/>
      <c r="K30" s="20"/>
      <c r="L30" s="20"/>
      <c r="M30" s="20"/>
      <c r="N30" s="38"/>
    </row>
    <row r="31" spans="4:24" ht="15" customHeight="1">
      <c r="D31" s="38"/>
      <c r="E31" s="20"/>
      <c r="F31" s="20"/>
      <c r="G31" s="20"/>
      <c r="H31" s="20"/>
      <c r="I31" s="20"/>
      <c r="J31" s="20"/>
      <c r="K31" s="20"/>
      <c r="L31" s="20"/>
      <c r="M31" s="20"/>
      <c r="N31" s="38"/>
    </row>
    <row r="32" spans="4:24" ht="15" customHeight="1">
      <c r="D32" s="38"/>
      <c r="E32" s="20"/>
      <c r="F32" s="20"/>
      <c r="G32" s="20"/>
      <c r="H32" s="20"/>
      <c r="I32" s="20"/>
      <c r="J32" s="20"/>
      <c r="K32" s="20"/>
      <c r="L32" s="20"/>
      <c r="M32" s="20"/>
      <c r="N32" s="38"/>
    </row>
    <row r="35" spans="8:11" ht="15" customHeight="1">
      <c r="H35" s="93"/>
      <c r="I35" s="93"/>
      <c r="J35" s="93"/>
      <c r="K35" s="93"/>
    </row>
    <row r="36" spans="8:11" ht="15" customHeight="1">
      <c r="H36" s="93"/>
      <c r="I36" s="93"/>
      <c r="J36" s="93"/>
      <c r="K36" s="93"/>
    </row>
    <row r="37" spans="8:11" ht="15" customHeight="1">
      <c r="H37" s="93"/>
      <c r="I37" s="93"/>
      <c r="J37" s="93"/>
      <c r="K37" s="93"/>
    </row>
    <row r="41" spans="8:11" ht="15" customHeight="1">
      <c r="H41" s="93"/>
      <c r="I41" s="93"/>
      <c r="J41" s="93"/>
      <c r="K41" s="93"/>
    </row>
    <row r="42" spans="8:11" ht="15" customHeight="1">
      <c r="H42" s="93"/>
      <c r="I42" s="93"/>
      <c r="J42" s="93"/>
      <c r="K42" s="93"/>
    </row>
    <row r="43" spans="8:11" ht="15" customHeight="1">
      <c r="H43" s="93"/>
      <c r="I43" s="93"/>
      <c r="J43" s="93"/>
      <c r="K43" s="93"/>
    </row>
  </sheetData>
  <dataConsolidate/>
  <pageMargins left="0.39370078740157483" right="0.19685039370078741" top="0.59055118110236227" bottom="0.19685039370078741" header="0.19685039370078741" footer="0.19685039370078741"/>
  <pageSetup paperSize="9" scale="87" orientation="landscape" r:id="rId1"/>
  <customProperties>
    <customPr name="_pios_id" r:id="rId2"/>
  </customProperties>
  <ignoredErrors>
    <ignoredError sqref="G6:M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355C-8172-425C-AFCA-56407A4B9B15}">
  <sheetPr>
    <tabColor theme="3" tint="0.79998168889431442"/>
    <pageSetUpPr fitToPage="1"/>
  </sheetPr>
  <dimension ref="A1:AB31"/>
  <sheetViews>
    <sheetView showGridLines="0" zoomScale="86" zoomScaleNormal="86" workbookViewId="0">
      <selection activeCell="G4" sqref="G4:G6"/>
    </sheetView>
  </sheetViews>
  <sheetFormatPr defaultRowHeight="12.75" outlineLevelRow="2" outlineLevelCol="1"/>
  <cols>
    <col min="4" max="4" width="0.85546875" customWidth="1"/>
    <col min="5" max="5" width="64.42578125" customWidth="1"/>
    <col min="6" max="7" width="7.42578125" customWidth="1"/>
    <col min="8" max="8" width="8.28515625" bestFit="1" customWidth="1"/>
    <col min="10" max="12" width="10.140625" bestFit="1" customWidth="1"/>
    <col min="13" max="13" width="9.85546875" bestFit="1" customWidth="1"/>
    <col min="14" max="14" width="11" bestFit="1" customWidth="1"/>
    <col min="17" max="22" width="9.140625" hidden="1" customWidth="1" outlineLevel="1"/>
    <col min="23" max="23" width="11.28515625" customWidth="1" collapsed="1"/>
    <col min="24" max="24" width="12.28515625" customWidth="1"/>
    <col min="26" max="26" width="0.85546875" customWidth="1"/>
  </cols>
  <sheetData>
    <row r="1" spans="1:28">
      <c r="A1" s="43">
        <f>1000</f>
        <v>1000</v>
      </c>
    </row>
    <row r="3" spans="1:28" ht="3.75" customHeight="1">
      <c r="D3" s="22"/>
      <c r="E3" s="23"/>
      <c r="F3" s="23"/>
      <c r="G3" s="113"/>
      <c r="H3" s="113"/>
      <c r="I3" s="23"/>
      <c r="J3" s="23"/>
      <c r="K3" s="23"/>
      <c r="L3" s="23"/>
      <c r="M3" s="23"/>
      <c r="N3" s="23"/>
      <c r="O3" s="23"/>
      <c r="P3" s="23"/>
      <c r="Q3" s="113"/>
      <c r="R3" s="113"/>
      <c r="S3" s="113"/>
      <c r="T3" s="113"/>
      <c r="U3" s="113"/>
      <c r="V3" s="113"/>
      <c r="W3" s="23"/>
      <c r="X3" s="23"/>
      <c r="Y3" s="23"/>
      <c r="Z3" s="24"/>
      <c r="AA3" s="20"/>
      <c r="AB3" s="20"/>
    </row>
    <row r="4" spans="1:28" ht="15.75" customHeight="1">
      <c r="D4" s="25"/>
      <c r="E4" s="7" t="s">
        <v>26</v>
      </c>
      <c r="F4" s="7"/>
      <c r="G4" s="228" t="s">
        <v>28</v>
      </c>
      <c r="H4" s="228" t="s">
        <v>35</v>
      </c>
      <c r="I4" s="228" t="s">
        <v>33</v>
      </c>
      <c r="J4" s="228" t="s">
        <v>29</v>
      </c>
      <c r="K4" s="228" t="s">
        <v>28</v>
      </c>
      <c r="L4" s="228" t="s">
        <v>35</v>
      </c>
      <c r="M4" s="228" t="s">
        <v>33</v>
      </c>
      <c r="N4" s="228" t="s">
        <v>29</v>
      </c>
      <c r="O4" s="235" t="s">
        <v>151</v>
      </c>
      <c r="P4" s="235" t="s">
        <v>153</v>
      </c>
      <c r="Q4" s="232" t="s">
        <v>138</v>
      </c>
      <c r="R4" s="232" t="str">
        <f>Q4</f>
        <v>H1</v>
      </c>
      <c r="S4" s="235" t="s">
        <v>145</v>
      </c>
      <c r="T4" s="146"/>
      <c r="U4" s="146"/>
      <c r="V4" s="146" t="s">
        <v>156</v>
      </c>
      <c r="W4" s="232" t="s">
        <v>88</v>
      </c>
      <c r="X4" s="232" t="str">
        <f>W4</f>
        <v>FY</v>
      </c>
      <c r="Y4" s="235" t="s">
        <v>97</v>
      </c>
      <c r="Z4" s="28"/>
      <c r="AA4" s="20"/>
      <c r="AB4" s="20"/>
    </row>
    <row r="5" spans="1:28" ht="15.95" customHeight="1">
      <c r="D5" s="25"/>
      <c r="E5" s="7" t="s">
        <v>154</v>
      </c>
      <c r="F5" s="7"/>
      <c r="G5" s="228"/>
      <c r="H5" s="228"/>
      <c r="I5" s="228"/>
      <c r="J5" s="228"/>
      <c r="K5" s="228"/>
      <c r="L5" s="228"/>
      <c r="M5" s="228"/>
      <c r="N5" s="228"/>
      <c r="O5" s="235"/>
      <c r="P5" s="235"/>
      <c r="Q5" s="228"/>
      <c r="R5" s="228"/>
      <c r="S5" s="235"/>
      <c r="T5" s="146" t="s">
        <v>87</v>
      </c>
      <c r="U5" s="146" t="s">
        <v>87</v>
      </c>
      <c r="V5" s="146" t="s">
        <v>157</v>
      </c>
      <c r="W5" s="228"/>
      <c r="X5" s="228"/>
      <c r="Y5" s="235"/>
      <c r="Z5" s="28"/>
      <c r="AA5" s="20"/>
      <c r="AB5" s="20"/>
    </row>
    <row r="6" spans="1:28" ht="15.95" customHeight="1">
      <c r="D6" s="25"/>
      <c r="E6" s="7" t="s">
        <v>155</v>
      </c>
      <c r="F6" s="7"/>
      <c r="G6" s="173" t="s">
        <v>96</v>
      </c>
      <c r="H6" s="142" t="s">
        <v>96</v>
      </c>
      <c r="I6" s="142" t="s">
        <v>96</v>
      </c>
      <c r="J6" s="132" t="s">
        <v>96</v>
      </c>
      <c r="K6" s="95" t="s">
        <v>51</v>
      </c>
      <c r="L6" s="19" t="s">
        <v>51</v>
      </c>
      <c r="M6" s="66" t="s">
        <v>51</v>
      </c>
      <c r="N6" s="95" t="s">
        <v>51</v>
      </c>
      <c r="O6" s="143" t="s">
        <v>152</v>
      </c>
      <c r="P6" s="143" t="s">
        <v>147</v>
      </c>
      <c r="Q6" s="132">
        <v>2020</v>
      </c>
      <c r="R6" s="132">
        <v>2019</v>
      </c>
      <c r="S6" s="131" t="s">
        <v>146</v>
      </c>
      <c r="T6" s="146">
        <v>2020</v>
      </c>
      <c r="U6" s="146">
        <v>2019</v>
      </c>
      <c r="V6" s="146" t="s">
        <v>158</v>
      </c>
      <c r="W6" s="19">
        <v>2020</v>
      </c>
      <c r="X6" s="19">
        <v>2019</v>
      </c>
      <c r="Y6" s="94" t="s">
        <v>89</v>
      </c>
      <c r="Z6" s="28"/>
      <c r="AA6" s="20"/>
      <c r="AB6" s="20"/>
    </row>
    <row r="7" spans="1:28" ht="15.95" customHeight="1">
      <c r="D7" s="25"/>
      <c r="E7" s="75" t="s">
        <v>69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/>
      <c r="Z7" s="28"/>
      <c r="AA7" s="20"/>
      <c r="AB7" s="20"/>
    </row>
    <row r="8" spans="1:28" ht="15.95" customHeight="1">
      <c r="D8" s="25"/>
      <c r="E8" s="47" t="s">
        <v>101</v>
      </c>
      <c r="F8" s="48" t="s">
        <v>7</v>
      </c>
      <c r="G8" s="48"/>
      <c r="H8" s="71" t="e">
        <f>+Assets!H8</f>
        <v>#REF!</v>
      </c>
      <c r="I8" s="62" t="e">
        <f>+Assets!I8</f>
        <v>#REF!</v>
      </c>
      <c r="J8" s="62" t="e">
        <f>+Assets!J8</f>
        <v>#REF!</v>
      </c>
      <c r="K8" s="62" t="e">
        <f>+Assets!K8</f>
        <v>#REF!</v>
      </c>
      <c r="L8" s="62" t="e">
        <f>+Assets!L8</f>
        <v>#REF!</v>
      </c>
      <c r="M8" s="62" t="e">
        <f>+Assets!M8</f>
        <v>#REF!</v>
      </c>
      <c r="N8" s="62" t="e">
        <f>+Assets!N8</f>
        <v>#REF!</v>
      </c>
      <c r="O8" s="73" t="e">
        <f t="shared" ref="O8:O17" si="0">IF(L8=0,"",(H8-L8)/L8)</f>
        <v>#REF!</v>
      </c>
      <c r="P8" s="50" t="e">
        <f>IF(I8=0,"",(H8-I8)/I8)</f>
        <v>#REF!</v>
      </c>
      <c r="Q8" s="62" t="e">
        <f>+Assets!Q8</f>
        <v>#REF!</v>
      </c>
      <c r="R8" s="62" t="e">
        <f>+Assets!R8</f>
        <v>#REF!</v>
      </c>
      <c r="S8" s="50" t="e">
        <f t="shared" ref="S8:S17" si="1">IF(R8=0,"",(Q8-R8)/R8)</f>
        <v>#REF!</v>
      </c>
      <c r="T8" s="49" t="e">
        <f>+Assets!T8</f>
        <v>#REF!</v>
      </c>
      <c r="U8" s="49" t="e">
        <f>+Assets!U8</f>
        <v>#REF!</v>
      </c>
      <c r="V8" s="50" t="e">
        <f t="shared" ref="V8:V17" si="2">IF(U8=0,"",(T8-U8)/U8)</f>
        <v>#REF!</v>
      </c>
      <c r="W8" s="49" t="e">
        <f>+Assets!W8</f>
        <v>#REF!</v>
      </c>
      <c r="X8" s="49" t="e">
        <f>+Assets!X8</f>
        <v>#REF!</v>
      </c>
      <c r="Y8" s="50" t="e">
        <f>IF(X8=0,"",(W8-X8)/X8)</f>
        <v>#REF!</v>
      </c>
      <c r="Z8" s="28"/>
      <c r="AA8" s="20"/>
      <c r="AB8" s="67" t="e">
        <f>SUM(K8:N8)-X8</f>
        <v>#REF!</v>
      </c>
    </row>
    <row r="9" spans="1:28" ht="15.95" customHeight="1">
      <c r="D9" s="25"/>
      <c r="E9" s="8" t="s">
        <v>45</v>
      </c>
      <c r="F9" s="18" t="s">
        <v>7</v>
      </c>
      <c r="G9" s="18"/>
      <c r="H9" s="72" t="e">
        <f>+Assets!H25</f>
        <v>#REF!</v>
      </c>
      <c r="I9" s="61" t="e">
        <f>+Assets!I25</f>
        <v>#REF!</v>
      </c>
      <c r="J9" s="61" t="e">
        <f>+Assets!J25</f>
        <v>#REF!</v>
      </c>
      <c r="K9" s="61" t="e">
        <f>+Assets!K25</f>
        <v>#REF!</v>
      </c>
      <c r="L9" s="61" t="e">
        <f>+Assets!L25</f>
        <v>#REF!</v>
      </c>
      <c r="M9" s="61" t="e">
        <f>+Assets!M25</f>
        <v>#REF!</v>
      </c>
      <c r="N9" s="61" t="e">
        <f>+Assets!N25</f>
        <v>#REF!</v>
      </c>
      <c r="O9" s="74" t="e">
        <f t="shared" si="0"/>
        <v>#REF!</v>
      </c>
      <c r="P9" s="4" t="e">
        <f t="shared" ref="P9:P15" si="3">IF(I9=0,"",(H9-I9)/I9)</f>
        <v>#REF!</v>
      </c>
      <c r="Q9" s="61" t="e">
        <f>+Assets!Q25</f>
        <v>#REF!</v>
      </c>
      <c r="R9" s="61" t="e">
        <f>+Assets!R25</f>
        <v>#REF!</v>
      </c>
      <c r="S9" s="4" t="e">
        <f t="shared" si="1"/>
        <v>#REF!</v>
      </c>
      <c r="T9" s="3" t="e">
        <f>+Assets!T25</f>
        <v>#REF!</v>
      </c>
      <c r="U9" s="3" t="e">
        <f>+Assets!U25</f>
        <v>#REF!</v>
      </c>
      <c r="V9" s="4" t="e">
        <f t="shared" si="2"/>
        <v>#REF!</v>
      </c>
      <c r="W9" s="3" t="e">
        <f>+Assets!W25</f>
        <v>#REF!</v>
      </c>
      <c r="X9" s="3" t="e">
        <f>+Assets!X25</f>
        <v>#REF!</v>
      </c>
      <c r="Y9" s="4" t="e">
        <f>IF(X9=0,"",(W9-X9)/X9)</f>
        <v>#REF!</v>
      </c>
      <c r="Z9" s="28"/>
      <c r="AA9" s="20"/>
      <c r="AB9" s="67" t="e">
        <f t="shared" ref="AB9:AB23" si="4">SUM(K9:N9)-X9</f>
        <v>#REF!</v>
      </c>
    </row>
    <row r="10" spans="1:28" ht="15.95" customHeight="1">
      <c r="D10" s="25"/>
      <c r="E10" s="44" t="s">
        <v>22</v>
      </c>
      <c r="F10" s="18" t="s">
        <v>7</v>
      </c>
      <c r="G10" s="18"/>
      <c r="H10" s="72" t="e">
        <f>+Assets!H31</f>
        <v>#REF!</v>
      </c>
      <c r="I10" s="61" t="e">
        <f>+Assets!I31</f>
        <v>#REF!</v>
      </c>
      <c r="J10" s="61" t="e">
        <f>+Assets!J31</f>
        <v>#REF!</v>
      </c>
      <c r="K10" s="61" t="e">
        <f>+Assets!K31</f>
        <v>#REF!</v>
      </c>
      <c r="L10" s="61" t="e">
        <f>+Assets!L31</f>
        <v>#REF!</v>
      </c>
      <c r="M10" s="61" t="e">
        <f>+Assets!M31</f>
        <v>#REF!</v>
      </c>
      <c r="N10" s="61" t="e">
        <f>+Assets!N31</f>
        <v>#REF!</v>
      </c>
      <c r="O10" s="74" t="e">
        <f t="shared" si="0"/>
        <v>#REF!</v>
      </c>
      <c r="P10" s="4" t="e">
        <f t="shared" si="3"/>
        <v>#REF!</v>
      </c>
      <c r="Q10" s="61" t="e">
        <f>+Assets!Q31</f>
        <v>#REF!</v>
      </c>
      <c r="R10" s="61" t="e">
        <f>+Assets!R31</f>
        <v>#REF!</v>
      </c>
      <c r="S10" s="4" t="e">
        <f t="shared" si="1"/>
        <v>#REF!</v>
      </c>
      <c r="T10" s="3" t="e">
        <f>+Assets!T31</f>
        <v>#REF!</v>
      </c>
      <c r="U10" s="3" t="e">
        <f>+Assets!U31</f>
        <v>#REF!</v>
      </c>
      <c r="V10" s="4" t="e">
        <f t="shared" si="2"/>
        <v>#REF!</v>
      </c>
      <c r="W10" s="3" t="e">
        <f>+Assets!W31</f>
        <v>#REF!</v>
      </c>
      <c r="X10" s="3" t="e">
        <f>+Assets!X31</f>
        <v>#REF!</v>
      </c>
      <c r="Y10" s="4" t="e">
        <f>IF(X10=0,"",(W10-X10)/X10)</f>
        <v>#REF!</v>
      </c>
      <c r="Z10" s="28"/>
      <c r="AA10" s="20"/>
      <c r="AB10" s="67" t="e">
        <f t="shared" si="4"/>
        <v>#REF!</v>
      </c>
    </row>
    <row r="11" spans="1:28" ht="15.95" customHeight="1">
      <c r="D11" s="25"/>
      <c r="E11" s="44" t="s">
        <v>30</v>
      </c>
      <c r="F11" s="18" t="s">
        <v>7</v>
      </c>
      <c r="G11" s="18"/>
      <c r="H11" s="72" t="e">
        <f>+Assets!H37</f>
        <v>#REF!</v>
      </c>
      <c r="I11" s="61" t="e">
        <f>+Assets!I37</f>
        <v>#REF!</v>
      </c>
      <c r="J11" s="61" t="e">
        <f>+Assets!J37</f>
        <v>#REF!</v>
      </c>
      <c r="K11" s="61" t="e">
        <f>+Assets!K37</f>
        <v>#REF!</v>
      </c>
      <c r="L11" s="61" t="e">
        <f>+Assets!L37</f>
        <v>#REF!</v>
      </c>
      <c r="M11" s="61" t="e">
        <f>+Assets!M37</f>
        <v>#REF!</v>
      </c>
      <c r="N11" s="61" t="e">
        <f>+Assets!N37</f>
        <v>#REF!</v>
      </c>
      <c r="O11" s="74" t="e">
        <f t="shared" si="0"/>
        <v>#REF!</v>
      </c>
      <c r="P11" s="4" t="e">
        <f t="shared" si="3"/>
        <v>#REF!</v>
      </c>
      <c r="Q11" s="61" t="e">
        <f>+Assets!Q37</f>
        <v>#REF!</v>
      </c>
      <c r="R11" s="61" t="e">
        <f>+Assets!R37</f>
        <v>#REF!</v>
      </c>
      <c r="S11" s="4" t="e">
        <f t="shared" si="1"/>
        <v>#REF!</v>
      </c>
      <c r="T11" s="3" t="e">
        <f>+Assets!T37</f>
        <v>#REF!</v>
      </c>
      <c r="U11" s="3" t="e">
        <f>+Assets!U37</f>
        <v>#REF!</v>
      </c>
      <c r="V11" s="4" t="e">
        <f t="shared" si="2"/>
        <v>#REF!</v>
      </c>
      <c r="W11" s="3" t="e">
        <f>+Assets!W37</f>
        <v>#REF!</v>
      </c>
      <c r="X11" s="3" t="e">
        <f>+Assets!X37</f>
        <v>#REF!</v>
      </c>
      <c r="Y11" s="4" t="e">
        <f>IF(X11=0,"",(W11-X11)/X11)</f>
        <v>#REF!</v>
      </c>
      <c r="Z11" s="28"/>
      <c r="AA11" s="20"/>
      <c r="AB11" s="67" t="e">
        <f t="shared" si="4"/>
        <v>#REF!</v>
      </c>
    </row>
    <row r="12" spans="1:28" ht="15.95" customHeight="1">
      <c r="D12" s="25"/>
      <c r="E12" s="44" t="s">
        <v>23</v>
      </c>
      <c r="F12" s="18" t="s">
        <v>7</v>
      </c>
      <c r="G12" s="18"/>
      <c r="H12" s="72" t="e">
        <f>+Assets!H45</f>
        <v>#REF!</v>
      </c>
      <c r="I12" s="61" t="e">
        <f>+Assets!I45</f>
        <v>#REF!</v>
      </c>
      <c r="J12" s="61" t="e">
        <f>+Assets!J45</f>
        <v>#REF!</v>
      </c>
      <c r="K12" s="61" t="e">
        <f>+Assets!K45</f>
        <v>#REF!</v>
      </c>
      <c r="L12" s="61" t="e">
        <f>+Assets!L45</f>
        <v>#REF!</v>
      </c>
      <c r="M12" s="61" t="e">
        <f>+Assets!M45</f>
        <v>#REF!</v>
      </c>
      <c r="N12" s="61" t="e">
        <f>+Assets!N45</f>
        <v>#REF!</v>
      </c>
      <c r="O12" s="74" t="e">
        <f t="shared" si="0"/>
        <v>#REF!</v>
      </c>
      <c r="P12" s="4" t="e">
        <f t="shared" si="3"/>
        <v>#REF!</v>
      </c>
      <c r="Q12" s="61" t="e">
        <f>+Assets!Q45</f>
        <v>#REF!</v>
      </c>
      <c r="R12" s="61" t="e">
        <f>+Assets!R45</f>
        <v>#REF!</v>
      </c>
      <c r="S12" s="4" t="e">
        <f t="shared" si="1"/>
        <v>#REF!</v>
      </c>
      <c r="T12" s="3" t="e">
        <f>+Assets!T45</f>
        <v>#REF!</v>
      </c>
      <c r="U12" s="3" t="e">
        <f>+Assets!U45</f>
        <v>#REF!</v>
      </c>
      <c r="V12" s="4" t="e">
        <f t="shared" si="2"/>
        <v>#REF!</v>
      </c>
      <c r="W12" s="3" t="e">
        <f>+Assets!W45</f>
        <v>#REF!</v>
      </c>
      <c r="X12" s="3" t="e">
        <f>+Assets!X45</f>
        <v>#REF!</v>
      </c>
      <c r="Y12" s="4" t="e">
        <f>IF(X12=0,"",(W12-X12)/X12)-1%</f>
        <v>#REF!</v>
      </c>
      <c r="Z12" s="28"/>
      <c r="AA12" s="20"/>
      <c r="AB12" s="67" t="e">
        <f>SUM(K12:N12)-X12</f>
        <v>#REF!</v>
      </c>
    </row>
    <row r="13" spans="1:28" ht="15.95" customHeight="1">
      <c r="D13" s="25"/>
      <c r="E13" s="44" t="s">
        <v>52</v>
      </c>
      <c r="F13" s="18" t="s">
        <v>7</v>
      </c>
      <c r="G13" s="18"/>
      <c r="H13" s="72" t="e">
        <f>+Assets!H51</f>
        <v>#REF!</v>
      </c>
      <c r="I13" s="61" t="e">
        <f>+Assets!I51</f>
        <v>#REF!</v>
      </c>
      <c r="J13" s="61" t="e">
        <f>+Assets!J51</f>
        <v>#REF!</v>
      </c>
      <c r="K13" s="61" t="e">
        <f>+Assets!K51</f>
        <v>#REF!</v>
      </c>
      <c r="L13" s="61" t="e">
        <f>+Assets!L51</f>
        <v>#REF!</v>
      </c>
      <c r="M13" s="61" t="e">
        <f>+Assets!M51</f>
        <v>#REF!</v>
      </c>
      <c r="N13" s="61" t="e">
        <f>+Assets!N51</f>
        <v>#REF!</v>
      </c>
      <c r="O13" s="74" t="e">
        <f t="shared" si="0"/>
        <v>#REF!</v>
      </c>
      <c r="P13" s="4" t="e">
        <f t="shared" si="3"/>
        <v>#REF!</v>
      </c>
      <c r="Q13" s="61" t="e">
        <f>+Assets!Q51</f>
        <v>#REF!</v>
      </c>
      <c r="R13" s="61" t="e">
        <f>+Assets!R51</f>
        <v>#REF!</v>
      </c>
      <c r="S13" s="4" t="e">
        <f t="shared" si="1"/>
        <v>#REF!</v>
      </c>
      <c r="T13" s="3" t="e">
        <f>+Assets!T51</f>
        <v>#REF!</v>
      </c>
      <c r="U13" s="3" t="e">
        <f>+Assets!U51</f>
        <v>#REF!</v>
      </c>
      <c r="V13" s="4" t="e">
        <f t="shared" si="2"/>
        <v>#REF!</v>
      </c>
      <c r="W13" s="3" t="e">
        <f>+Assets!W51</f>
        <v>#REF!</v>
      </c>
      <c r="X13" s="3" t="e">
        <f>+Assets!X51</f>
        <v>#REF!</v>
      </c>
      <c r="Y13" s="4" t="e">
        <f>IF(X13=0,"",(W13-X13)/X13)-1%</f>
        <v>#REF!</v>
      </c>
      <c r="Z13" s="28"/>
      <c r="AA13" s="20"/>
      <c r="AB13" s="67" t="e">
        <f t="shared" si="4"/>
        <v>#REF!</v>
      </c>
    </row>
    <row r="14" spans="1:28" ht="15.95" customHeight="1">
      <c r="D14" s="25"/>
      <c r="E14" s="8" t="s">
        <v>102</v>
      </c>
      <c r="F14" s="18" t="s">
        <v>7</v>
      </c>
      <c r="G14" s="18"/>
      <c r="H14" s="72" t="e">
        <f>+Assets!H57+Assets!H72</f>
        <v>#REF!</v>
      </c>
      <c r="I14" s="61" t="e">
        <f>+Assets!I57+Assets!I72</f>
        <v>#REF!</v>
      </c>
      <c r="J14" s="61" t="e">
        <f>+Assets!J57+Assets!J72</f>
        <v>#REF!</v>
      </c>
      <c r="K14" s="61" t="e">
        <f>+Assets!K57+Assets!K72</f>
        <v>#REF!</v>
      </c>
      <c r="L14" s="61" t="e">
        <f>+Assets!L57+Assets!L72</f>
        <v>#REF!</v>
      </c>
      <c r="M14" s="61" t="e">
        <f>+Assets!M57+Assets!M72</f>
        <v>#REF!</v>
      </c>
      <c r="N14" s="61" t="e">
        <f>+Assets!N57+Assets!N72</f>
        <v>#REF!</v>
      </c>
      <c r="O14" s="74" t="e">
        <f t="shared" si="0"/>
        <v>#REF!</v>
      </c>
      <c r="P14" s="4" t="e">
        <f t="shared" si="3"/>
        <v>#REF!</v>
      </c>
      <c r="Q14" s="61" t="e">
        <f>+Assets!Q57+Assets!Q72</f>
        <v>#REF!</v>
      </c>
      <c r="R14" s="61" t="e">
        <f>+Assets!R57+Assets!R72</f>
        <v>#REF!</v>
      </c>
      <c r="S14" s="4" t="e">
        <f t="shared" si="1"/>
        <v>#REF!</v>
      </c>
      <c r="T14" s="3" t="e">
        <f>+Assets!T57+Assets!T72</f>
        <v>#REF!</v>
      </c>
      <c r="U14" s="3" t="e">
        <f>+Assets!U57+Assets!U72</f>
        <v>#REF!</v>
      </c>
      <c r="V14" s="4" t="e">
        <f t="shared" si="2"/>
        <v>#REF!</v>
      </c>
      <c r="W14" s="3" t="e">
        <f>+Assets!W57+Assets!W72</f>
        <v>#REF!</v>
      </c>
      <c r="X14" s="3" t="e">
        <f>+Assets!X57+Assets!X72</f>
        <v>#REF!</v>
      </c>
      <c r="Y14" s="4" t="e">
        <f>IF(X14=0,"",(W14-X14)/X14)</f>
        <v>#REF!</v>
      </c>
      <c r="Z14" s="28"/>
      <c r="AA14" s="20"/>
      <c r="AB14" s="67" t="e">
        <f t="shared" si="4"/>
        <v>#REF!</v>
      </c>
    </row>
    <row r="15" spans="1:28" ht="15.95" customHeight="1">
      <c r="D15" s="25"/>
      <c r="E15" s="8" t="s">
        <v>103</v>
      </c>
      <c r="F15" s="18" t="s">
        <v>7</v>
      </c>
      <c r="G15" s="18"/>
      <c r="H15" s="72" t="e">
        <f>+Assets!H76</f>
        <v>#REF!</v>
      </c>
      <c r="I15" s="61" t="e">
        <f>+Assets!I76</f>
        <v>#REF!</v>
      </c>
      <c r="J15" s="61" t="e">
        <f>+Assets!J76</f>
        <v>#REF!</v>
      </c>
      <c r="K15" s="61" t="e">
        <f>+Assets!K76</f>
        <v>#REF!</v>
      </c>
      <c r="L15" s="61" t="e">
        <f>+Assets!L76</f>
        <v>#REF!</v>
      </c>
      <c r="M15" s="61" t="e">
        <f>+Assets!M76</f>
        <v>#REF!</v>
      </c>
      <c r="N15" s="61" t="e">
        <f>+Assets!N76</f>
        <v>#REF!</v>
      </c>
      <c r="O15" s="74" t="e">
        <f t="shared" si="0"/>
        <v>#REF!</v>
      </c>
      <c r="P15" s="4" t="e">
        <f t="shared" si="3"/>
        <v>#REF!</v>
      </c>
      <c r="Q15" s="61" t="e">
        <f>+Assets!Q76</f>
        <v>#REF!</v>
      </c>
      <c r="R15" s="61" t="e">
        <f>+Assets!R76</f>
        <v>#REF!</v>
      </c>
      <c r="S15" s="4" t="e">
        <f t="shared" si="1"/>
        <v>#REF!</v>
      </c>
      <c r="T15" s="3" t="e">
        <f>+Assets!T76</f>
        <v>#REF!</v>
      </c>
      <c r="U15" s="3" t="e">
        <f>+Assets!U76</f>
        <v>#REF!</v>
      </c>
      <c r="V15" s="4" t="e">
        <f t="shared" si="2"/>
        <v>#REF!</v>
      </c>
      <c r="W15" s="3" t="e">
        <f>+Assets!W76</f>
        <v>#REF!</v>
      </c>
      <c r="X15" s="3" t="e">
        <f>+Assets!X76</f>
        <v>#REF!</v>
      </c>
      <c r="Y15" s="4" t="e">
        <f>IF(X15=0,"",(W15-X15)/X15)</f>
        <v>#REF!</v>
      </c>
      <c r="Z15" s="28"/>
      <c r="AA15" s="20"/>
      <c r="AB15" s="67" t="e">
        <f t="shared" si="4"/>
        <v>#REF!</v>
      </c>
    </row>
    <row r="16" spans="1:28" ht="15.95" hidden="1" customHeight="1" outlineLevel="2">
      <c r="D16" s="25"/>
      <c r="E16" s="47" t="s">
        <v>104</v>
      </c>
      <c r="F16" s="48" t="s">
        <v>7</v>
      </c>
      <c r="G16" s="48"/>
      <c r="H16" s="71" t="e">
        <f>+Assets!H14</f>
        <v>#REF!</v>
      </c>
      <c r="I16" s="62" t="e">
        <f>+Assets!I14</f>
        <v>#REF!</v>
      </c>
      <c r="J16" s="62" t="e">
        <f>+Assets!J14</f>
        <v>#REF!</v>
      </c>
      <c r="K16" s="62" t="e">
        <f>+Assets!K14</f>
        <v>#REF!</v>
      </c>
      <c r="L16" s="62" t="e">
        <f>+Assets!L14</f>
        <v>#REF!</v>
      </c>
      <c r="M16" s="62" t="e">
        <f>+Assets!M14</f>
        <v>#REF!</v>
      </c>
      <c r="N16" s="62" t="e">
        <f>+Assets!N14</f>
        <v>#REF!</v>
      </c>
      <c r="O16" s="73" t="e">
        <f t="shared" si="0"/>
        <v>#REF!</v>
      </c>
      <c r="P16" s="50" t="e">
        <f>IF(J16=0,"",(H16-J16)/J16)</f>
        <v>#REF!</v>
      </c>
      <c r="Q16" s="62" t="e">
        <f>+Assets!Q14</f>
        <v>#REF!</v>
      </c>
      <c r="R16" s="62" t="e">
        <f>+Assets!R14</f>
        <v>#REF!</v>
      </c>
      <c r="S16" s="50" t="e">
        <f t="shared" si="1"/>
        <v>#REF!</v>
      </c>
      <c r="T16" s="49" t="e">
        <f>+Assets!T14</f>
        <v>#REF!</v>
      </c>
      <c r="U16" s="49" t="e">
        <f>+Assets!U14</f>
        <v>#REF!</v>
      </c>
      <c r="V16" s="50" t="e">
        <f t="shared" si="2"/>
        <v>#REF!</v>
      </c>
      <c r="W16" s="49" t="e">
        <f>+Assets!W14</f>
        <v>#REF!</v>
      </c>
      <c r="X16" s="49" t="e">
        <f>+Assets!X14</f>
        <v>#REF!</v>
      </c>
      <c r="Y16" s="50" t="e">
        <f>IF(X16=0,"",(W16-X16)/X16)</f>
        <v>#REF!</v>
      </c>
      <c r="Z16" s="28"/>
      <c r="AA16" s="20"/>
      <c r="AB16" s="67" t="e">
        <f t="shared" si="4"/>
        <v>#REF!</v>
      </c>
    </row>
    <row r="17" spans="4:28" ht="15.95" hidden="1" customHeight="1" outlineLevel="2">
      <c r="D17" s="25"/>
      <c r="E17" s="8" t="s">
        <v>68</v>
      </c>
      <c r="F17" s="18" t="s">
        <v>7</v>
      </c>
      <c r="G17" s="18"/>
      <c r="H17" s="72">
        <f>+Assets!H80</f>
        <v>0</v>
      </c>
      <c r="I17" s="61" t="e">
        <f>+Assets!I80</f>
        <v>#REF!</v>
      </c>
      <c r="J17" s="61" t="e">
        <f>+Assets!J80</f>
        <v>#REF!</v>
      </c>
      <c r="K17" s="61" t="e">
        <f>+Assets!K80</f>
        <v>#REF!</v>
      </c>
      <c r="L17" s="61" t="e">
        <f>+Assets!L80</f>
        <v>#REF!</v>
      </c>
      <c r="M17" s="61" t="e">
        <f>+Assets!M80</f>
        <v>#REF!</v>
      </c>
      <c r="N17" s="61" t="e">
        <f>+Assets!N80</f>
        <v>#REF!</v>
      </c>
      <c r="O17" s="74" t="e">
        <f t="shared" si="0"/>
        <v>#REF!</v>
      </c>
      <c r="P17" s="4" t="e">
        <f>IF(J17=0,"",(H17-J17)/J17)</f>
        <v>#REF!</v>
      </c>
      <c r="Q17" s="61">
        <f>+Assets!Q80</f>
        <v>0</v>
      </c>
      <c r="R17" s="61">
        <f>+Assets!R80</f>
        <v>0</v>
      </c>
      <c r="S17" s="4" t="str">
        <f t="shared" si="1"/>
        <v/>
      </c>
      <c r="T17" s="3">
        <f>+Assets!T80</f>
        <v>0</v>
      </c>
      <c r="U17" s="3">
        <f>+Assets!U80</f>
        <v>0</v>
      </c>
      <c r="V17" s="4" t="str">
        <f t="shared" si="2"/>
        <v/>
      </c>
      <c r="W17" s="3" t="e">
        <f>+Assets!W80</f>
        <v>#REF!</v>
      </c>
      <c r="X17" s="3" t="e">
        <f>+Assets!X80</f>
        <v>#REF!</v>
      </c>
      <c r="Y17" s="4" t="e">
        <f>IF(X17=0,"",(W17-X17)/X17)</f>
        <v>#REF!</v>
      </c>
      <c r="Z17" s="28"/>
      <c r="AA17" s="20"/>
      <c r="AB17" s="67" t="e">
        <f t="shared" si="4"/>
        <v>#REF!</v>
      </c>
    </row>
    <row r="18" spans="4:28" ht="15.95" customHeight="1" collapsed="1">
      <c r="D18" s="25"/>
      <c r="E18" s="75" t="s">
        <v>21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7"/>
      <c r="T18" s="76"/>
      <c r="U18" s="76"/>
      <c r="V18" s="77"/>
      <c r="W18" s="76"/>
      <c r="X18" s="76"/>
      <c r="Y18" s="77"/>
      <c r="Z18" s="28"/>
      <c r="AA18" s="20"/>
      <c r="AB18" s="67"/>
    </row>
    <row r="19" spans="4:28" ht="27" customHeight="1">
      <c r="D19" s="25"/>
      <c r="E19" s="96" t="s">
        <v>107</v>
      </c>
      <c r="F19" s="18" t="s">
        <v>7</v>
      </c>
      <c r="G19" s="18"/>
      <c r="H19" s="72" t="e">
        <f>'Refined&amp;Sales'!#REF!</f>
        <v>#REF!</v>
      </c>
      <c r="I19" s="93" t="e">
        <f>'Refined&amp;Sales'!#REF!</f>
        <v>#REF!</v>
      </c>
      <c r="J19" s="93" t="e">
        <f>'Refined&amp;Sales'!#REF!</f>
        <v>#REF!</v>
      </c>
      <c r="K19" s="93" t="e">
        <f>'Refined&amp;Sales'!#REF!</f>
        <v>#REF!</v>
      </c>
      <c r="L19" s="93" t="e">
        <f>'Refined&amp;Sales'!#REF!</f>
        <v>#REF!</v>
      </c>
      <c r="M19" s="93" t="e">
        <f>'Refined&amp;Sales'!#REF!</f>
        <v>#REF!</v>
      </c>
      <c r="N19" s="93" t="e">
        <f>'Refined&amp;Sales'!#REF!</f>
        <v>#REF!</v>
      </c>
      <c r="O19" s="74" t="e">
        <f>IF(L19=0,"",(H19-L19)/L19)</f>
        <v>#REF!</v>
      </c>
      <c r="P19" s="4" t="e">
        <f t="shared" ref="P19:P20" si="5">IF(I19=0,"",(H19-I19)/I19)</f>
        <v>#REF!</v>
      </c>
      <c r="Q19" s="93" t="e">
        <f>'Refined&amp;Sales'!#REF!</f>
        <v>#REF!</v>
      </c>
      <c r="R19" s="93" t="e">
        <f>'Refined&amp;Sales'!#REF!</f>
        <v>#REF!</v>
      </c>
      <c r="S19" s="4" t="e">
        <f>IF(R19=0,"",(Q19-R19)/R19)</f>
        <v>#REF!</v>
      </c>
      <c r="T19" s="93" t="e">
        <f>'Refined&amp;Sales'!#REF!</f>
        <v>#REF!</v>
      </c>
      <c r="U19" s="93" t="e">
        <f>'Refined&amp;Sales'!#REF!</f>
        <v>#REF!</v>
      </c>
      <c r="V19" s="4" t="e">
        <f>IF(U19=0,"",(T19-U19)/U19)</f>
        <v>#REF!</v>
      </c>
      <c r="W19" s="93" t="e">
        <f>'Refined&amp;Sales'!#REF!</f>
        <v>#REF!</v>
      </c>
      <c r="X19" s="93" t="e">
        <f>'Refined&amp;Sales'!#REF!</f>
        <v>#REF!</v>
      </c>
      <c r="Y19" s="4" t="e">
        <f>IF(X19=0,"",(W19-X19)/X19)</f>
        <v>#REF!</v>
      </c>
      <c r="Z19" s="28"/>
      <c r="AA19" s="20"/>
      <c r="AB19" s="67" t="e">
        <f t="shared" si="4"/>
        <v>#REF!</v>
      </c>
    </row>
    <row r="20" spans="4:28" ht="15.95" customHeight="1">
      <c r="D20" s="25"/>
      <c r="E20" s="9" t="s">
        <v>61</v>
      </c>
      <c r="F20" s="18" t="s">
        <v>7</v>
      </c>
      <c r="G20" s="18"/>
      <c r="H20" s="72" t="e">
        <f>+ROUND(#REF!/$A$1,1)</f>
        <v>#REF!</v>
      </c>
      <c r="I20" s="61" t="e">
        <f>+ROUND(#REF!/$A$1,1)</f>
        <v>#REF!</v>
      </c>
      <c r="J20" s="61" t="e">
        <f>+ROUND(#REF!/$A$1,1)</f>
        <v>#REF!</v>
      </c>
      <c r="K20" s="61" t="e">
        <f>+ROUND(#REF!/$A$1,1)</f>
        <v>#REF!</v>
      </c>
      <c r="L20" s="61" t="e">
        <f>+ROUND(#REF!/$A$1,1)</f>
        <v>#REF!</v>
      </c>
      <c r="M20" s="61" t="e">
        <f>+ROUND(#REF!/$A$1,1)</f>
        <v>#REF!</v>
      </c>
      <c r="N20" s="61" t="e">
        <f>+ROUND(#REF!/$A$1,1)</f>
        <v>#REF!</v>
      </c>
      <c r="O20" s="74" t="e">
        <f>IF(L20=0,"",(H20-L20)/L20)</f>
        <v>#REF!</v>
      </c>
      <c r="P20" s="4" t="e">
        <f t="shared" si="5"/>
        <v>#REF!</v>
      </c>
      <c r="Q20" s="61" t="e">
        <f>+ROUND(#REF!/$A$1,1)</f>
        <v>#REF!</v>
      </c>
      <c r="R20" s="61" t="e">
        <f>+ROUND(#REF!/$A$1,1)</f>
        <v>#REF!</v>
      </c>
      <c r="S20" s="4" t="e">
        <f>IF(R20=0,"",(Q20-R20)/R20)</f>
        <v>#REF!</v>
      </c>
      <c r="T20" s="61" t="e">
        <f>+ROUND(#REF!/$A$1,1)</f>
        <v>#REF!</v>
      </c>
      <c r="U20" s="61" t="e">
        <f>+ROUND(#REF!/$A$1,1)</f>
        <v>#REF!</v>
      </c>
      <c r="V20" s="4" t="e">
        <f>IF(U20=0,"",(T20-U20)/U20)</f>
        <v>#REF!</v>
      </c>
      <c r="W20" s="61" t="e">
        <f>+ROUND(#REF!/$A$1,1)</f>
        <v>#REF!</v>
      </c>
      <c r="X20" s="61" t="e">
        <f>+ROUND(#REF!/$A$1,1)</f>
        <v>#REF!</v>
      </c>
      <c r="Y20" s="4" t="e">
        <f>IF(X20=0,"",(W20-X20)/X20)</f>
        <v>#REF!</v>
      </c>
      <c r="Z20" s="28"/>
      <c r="AA20" s="20"/>
      <c r="AB20" s="67" t="e">
        <f t="shared" si="4"/>
        <v>#REF!</v>
      </c>
    </row>
    <row r="21" spans="4:28" ht="15.95" customHeight="1">
      <c r="D21" s="25"/>
      <c r="E21" s="75" t="s">
        <v>59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6"/>
      <c r="U21" s="76"/>
      <c r="V21" s="77"/>
      <c r="W21" s="76"/>
      <c r="X21" s="76"/>
      <c r="Y21" s="77"/>
      <c r="Z21" s="28"/>
      <c r="AA21" s="20"/>
      <c r="AB21" s="67"/>
    </row>
    <row r="22" spans="4:28" ht="15.95" customHeight="1">
      <c r="D22" s="25"/>
      <c r="E22" s="21" t="s">
        <v>105</v>
      </c>
      <c r="F22" s="18" t="s">
        <v>7</v>
      </c>
      <c r="G22" s="18"/>
      <c r="H22" s="72" t="e">
        <f>+H23-#REF!/$A$1</f>
        <v>#REF!</v>
      </c>
      <c r="I22" s="61" t="e">
        <f>+I23-#REF!/$A$1</f>
        <v>#REF!</v>
      </c>
      <c r="J22" s="61" t="e">
        <f>+J23-#REF!/$A$1</f>
        <v>#REF!</v>
      </c>
      <c r="K22" s="61" t="e">
        <f>+K23-#REF!/$A$1</f>
        <v>#REF!</v>
      </c>
      <c r="L22" s="61" t="e">
        <f>+L23-#REF!/$A$1</f>
        <v>#REF!</v>
      </c>
      <c r="M22" s="61" t="e">
        <f>+M23-#REF!/$A$1</f>
        <v>#REF!</v>
      </c>
      <c r="N22" s="61" t="e">
        <f>+N23-#REF!/$A$1</f>
        <v>#REF!</v>
      </c>
      <c r="O22" s="74" t="e">
        <f>IF(L22=0,"",(H22-L22)/L22)</f>
        <v>#REF!</v>
      </c>
      <c r="P22" s="4" t="e">
        <f t="shared" ref="P22:P23" si="6">IF(I22=0,"",(H22-I22)/I22)</f>
        <v>#REF!</v>
      </c>
      <c r="Q22" s="61" t="e">
        <f>+Q23-#REF!/$A$1</f>
        <v>#REF!</v>
      </c>
      <c r="R22" s="61" t="e">
        <f>+R23-#REF!/$A$1</f>
        <v>#REF!</v>
      </c>
      <c r="S22" s="4" t="e">
        <f>IF(R22=0,"",(Q22-R22)/R22)</f>
        <v>#REF!</v>
      </c>
      <c r="T22" s="3" t="e">
        <f>+T23-#REF!/$A$1</f>
        <v>#REF!</v>
      </c>
      <c r="U22" s="3" t="e">
        <f>+U23-#REF!/$A$1</f>
        <v>#REF!</v>
      </c>
      <c r="V22" s="4" t="e">
        <f>IF(U22=0,"",(T22-U22)/U22)</f>
        <v>#REF!</v>
      </c>
      <c r="W22" s="3" t="e">
        <f>+W23-#REF!/$A$1</f>
        <v>#REF!</v>
      </c>
      <c r="X22" s="3" t="e">
        <f>+X23-#REF!/$A$1</f>
        <v>#REF!</v>
      </c>
      <c r="Y22" s="4" t="e">
        <f>IF(X22=0,"",(W22-X22)/X22)</f>
        <v>#REF!</v>
      </c>
      <c r="Z22" s="28"/>
      <c r="AA22" s="20"/>
      <c r="AB22" s="67" t="e">
        <f t="shared" si="4"/>
        <v>#REF!</v>
      </c>
    </row>
    <row r="23" spans="4:28" ht="15.95" customHeight="1">
      <c r="D23" s="25"/>
      <c r="E23" s="21" t="s">
        <v>62</v>
      </c>
      <c r="F23" s="18" t="s">
        <v>7</v>
      </c>
      <c r="G23" s="18"/>
      <c r="H23" s="72" t="e">
        <f>+#REF!/$A$1</f>
        <v>#REF!</v>
      </c>
      <c r="I23" s="61" t="e">
        <f>+#REF!/$A$1</f>
        <v>#REF!</v>
      </c>
      <c r="J23" s="61" t="e">
        <f>+#REF!/$A$1</f>
        <v>#REF!</v>
      </c>
      <c r="K23" s="61" t="e">
        <f>+#REF!/$A$1</f>
        <v>#REF!</v>
      </c>
      <c r="L23" s="61" t="e">
        <f>+#REF!/$A$1</f>
        <v>#REF!</v>
      </c>
      <c r="M23" s="61" t="e">
        <f>+#REF!/$A$1</f>
        <v>#REF!</v>
      </c>
      <c r="N23" s="61" t="e">
        <f>+#REF!/$A$1</f>
        <v>#REF!</v>
      </c>
      <c r="O23" s="74" t="e">
        <f>IF(L23=0,"",(H23-L23)/L23)</f>
        <v>#REF!</v>
      </c>
      <c r="P23" s="4" t="e">
        <f t="shared" si="6"/>
        <v>#REF!</v>
      </c>
      <c r="Q23" s="61" t="e">
        <f>+#REF!/$A$1</f>
        <v>#REF!</v>
      </c>
      <c r="R23" s="61" t="e">
        <f>+#REF!/$A$1</f>
        <v>#REF!</v>
      </c>
      <c r="S23" s="4" t="e">
        <f>IF(R23=0,"",(Q23-R23)/R23)</f>
        <v>#REF!</v>
      </c>
      <c r="T23" s="3" t="e">
        <f>+#REF!/$A$1</f>
        <v>#REF!</v>
      </c>
      <c r="U23" s="3" t="e">
        <f>+#REF!/$A$1</f>
        <v>#REF!</v>
      </c>
      <c r="V23" s="4" t="e">
        <f>IF(U23=0,"",(T23-U23)/U23)</f>
        <v>#REF!</v>
      </c>
      <c r="W23" s="3" t="e">
        <f>+#REF!/$A$1</f>
        <v>#REF!</v>
      </c>
      <c r="X23" s="3" t="e">
        <f>+#REF!/$A$1</f>
        <v>#REF!</v>
      </c>
      <c r="Y23" s="4" t="e">
        <f>IF(X23=0,"",(W23-X23)/X23)</f>
        <v>#REF!</v>
      </c>
      <c r="Z23" s="28"/>
      <c r="AA23" s="20"/>
      <c r="AB23" s="67" t="e">
        <f t="shared" si="4"/>
        <v>#REF!</v>
      </c>
    </row>
    <row r="24" spans="4:28" ht="3.75" customHeight="1">
      <c r="D24" s="26"/>
      <c r="E24" s="60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29"/>
      <c r="AA24" s="20"/>
      <c r="AB24" s="67">
        <f>SUM(J24:M24)-W24</f>
        <v>0</v>
      </c>
    </row>
    <row r="25" spans="4:28" ht="4.5" customHeight="1"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4:28">
      <c r="D26" s="20"/>
      <c r="E26" s="51" t="s">
        <v>106</v>
      </c>
      <c r="F26" s="52"/>
      <c r="G26" s="52"/>
      <c r="H26" s="52"/>
      <c r="I26" s="52"/>
      <c r="J26" s="52"/>
      <c r="K26" s="52"/>
      <c r="L26" s="52"/>
      <c r="M26" s="52"/>
      <c r="N26" s="52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4:28">
      <c r="D27" s="20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4:28">
      <c r="D28" s="2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4:28">
      <c r="E29" s="51"/>
      <c r="F29" s="53"/>
      <c r="G29" s="53"/>
      <c r="H29" s="53"/>
      <c r="I29" s="53"/>
      <c r="J29" s="53"/>
      <c r="K29" s="53"/>
      <c r="L29" s="53"/>
      <c r="M29" s="53"/>
      <c r="N29" s="53"/>
    </row>
    <row r="30" spans="4:28">
      <c r="E30" s="51"/>
      <c r="F30" s="53"/>
      <c r="G30" s="53"/>
      <c r="H30" s="53"/>
      <c r="I30" s="53"/>
      <c r="J30" s="53"/>
      <c r="K30" s="53"/>
      <c r="L30" s="53"/>
      <c r="M30" s="53"/>
      <c r="N30" s="53"/>
    </row>
    <row r="31" spans="4:28">
      <c r="E31" s="21"/>
    </row>
  </sheetData>
  <mergeCells count="16">
    <mergeCell ref="G4:G5"/>
    <mergeCell ref="H4:H5"/>
    <mergeCell ref="X4:X5"/>
    <mergeCell ref="Y4:Y5"/>
    <mergeCell ref="O4:O5"/>
    <mergeCell ref="P4:P5"/>
    <mergeCell ref="J4:J5"/>
    <mergeCell ref="K4:K5"/>
    <mergeCell ref="M4:M5"/>
    <mergeCell ref="N4:N5"/>
    <mergeCell ref="L4:L5"/>
    <mergeCell ref="I4:I5"/>
    <mergeCell ref="Q4:Q5"/>
    <mergeCell ref="R4:R5"/>
    <mergeCell ref="S4:S5"/>
    <mergeCell ref="W4:W5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customProperties>
    <customPr name="_pios_id" r:id="rId2"/>
  </customProperties>
  <ignoredErrors>
    <ignoredError sqref="H6:N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60B1-18B8-41F3-B690-3095FCDF2321}">
  <sheetPr>
    <tabColor theme="3"/>
    <pageSetUpPr fitToPage="1"/>
  </sheetPr>
  <dimension ref="A1:X65"/>
  <sheetViews>
    <sheetView showGridLines="0" topLeftCell="B1" zoomScale="59" zoomScaleNormal="85" workbookViewId="0">
      <selection activeCell="Z29" sqref="Z29"/>
    </sheetView>
  </sheetViews>
  <sheetFormatPr defaultRowHeight="15" customHeight="1"/>
  <cols>
    <col min="4" max="4" width="0.85546875" style="20" customWidth="1"/>
    <col min="5" max="5" width="27.28515625" style="20" customWidth="1"/>
    <col min="6" max="6" width="12.85546875" style="20" bestFit="1" customWidth="1"/>
    <col min="7" max="13" width="9.7109375" style="20" customWidth="1"/>
    <col min="14" max="14" width="0.85546875" style="20" customWidth="1"/>
    <col min="18" max="18" width="10.85546875" bestFit="1" customWidth="1"/>
    <col min="19" max="21" width="10.5703125" bestFit="1" customWidth="1"/>
    <col min="22" max="22" width="10.85546875" bestFit="1" customWidth="1"/>
    <col min="23" max="24" width="6.140625" bestFit="1" customWidth="1"/>
  </cols>
  <sheetData>
    <row r="1" spans="1:24" ht="15" customHeight="1">
      <c r="A1" s="43">
        <v>1000</v>
      </c>
      <c r="H1" s="65"/>
      <c r="I1" s="65"/>
      <c r="J1" s="65"/>
      <c r="K1" s="65"/>
      <c r="L1" s="65"/>
      <c r="M1" s="65"/>
      <c r="N1" s="65"/>
      <c r="O1" s="65"/>
      <c r="P1" s="65"/>
      <c r="Q1" s="65"/>
    </row>
    <row r="3" spans="1:24" ht="7.5" customHeight="1">
      <c r="D3" s="22"/>
      <c r="E3" s="185"/>
      <c r="F3" s="185"/>
      <c r="G3" s="186"/>
      <c r="H3" s="185"/>
      <c r="I3" s="185"/>
      <c r="J3" s="185"/>
      <c r="K3" s="185"/>
      <c r="L3" s="185"/>
      <c r="M3" s="185"/>
      <c r="N3" s="24"/>
    </row>
    <row r="4" spans="1:24" ht="15" customHeight="1">
      <c r="D4" s="25"/>
      <c r="E4" s="187" t="s">
        <v>26</v>
      </c>
      <c r="F4" s="187"/>
      <c r="G4" s="204"/>
      <c r="H4" s="203"/>
      <c r="I4" s="203"/>
      <c r="J4" s="203"/>
      <c r="K4" s="203"/>
      <c r="L4" s="204" t="s">
        <v>188</v>
      </c>
      <c r="M4" s="203" t="s">
        <v>188</v>
      </c>
      <c r="N4" s="28"/>
    </row>
    <row r="5" spans="1:24" ht="15" customHeight="1">
      <c r="D5" s="25"/>
      <c r="E5" s="187" t="s">
        <v>185</v>
      </c>
      <c r="F5" s="187"/>
      <c r="G5" s="204" t="s">
        <v>29</v>
      </c>
      <c r="H5" s="203" t="s">
        <v>28</v>
      </c>
      <c r="I5" s="203" t="s">
        <v>35</v>
      </c>
      <c r="J5" s="203" t="s">
        <v>33</v>
      </c>
      <c r="K5" s="203" t="s">
        <v>29</v>
      </c>
      <c r="L5" s="204" t="s">
        <v>157</v>
      </c>
      <c r="M5" s="203" t="s">
        <v>157</v>
      </c>
      <c r="N5" s="28"/>
    </row>
    <row r="6" spans="1:24" ht="15" customHeight="1">
      <c r="D6" s="25"/>
      <c r="E6" s="187" t="s">
        <v>186</v>
      </c>
      <c r="F6" s="187"/>
      <c r="G6" s="201" t="s">
        <v>184</v>
      </c>
      <c r="H6" s="197" t="s">
        <v>96</v>
      </c>
      <c r="I6" s="197" t="s">
        <v>96</v>
      </c>
      <c r="J6" s="197" t="s">
        <v>96</v>
      </c>
      <c r="K6" s="197" t="s">
        <v>96</v>
      </c>
      <c r="L6" s="201" t="s">
        <v>144</v>
      </c>
      <c r="M6" s="197" t="s">
        <v>183</v>
      </c>
      <c r="N6" s="28"/>
    </row>
    <row r="7" spans="1:24" ht="15" customHeight="1">
      <c r="D7" s="25"/>
      <c r="E7" s="216" t="s">
        <v>181</v>
      </c>
      <c r="F7" s="183"/>
      <c r="G7" s="217"/>
      <c r="H7" s="183"/>
      <c r="I7" s="183"/>
      <c r="J7" s="183"/>
      <c r="K7" s="183"/>
      <c r="L7" s="217"/>
      <c r="M7" s="183"/>
      <c r="N7" s="28"/>
    </row>
    <row r="8" spans="1:24" ht="15" customHeight="1">
      <c r="D8" s="25"/>
      <c r="E8" s="9" t="s">
        <v>176</v>
      </c>
      <c r="F8" s="9" t="s">
        <v>7</v>
      </c>
      <c r="G8" s="193">
        <v>973</v>
      </c>
      <c r="H8" s="61">
        <v>673.1</v>
      </c>
      <c r="I8" s="61">
        <v>1020.7</v>
      </c>
      <c r="J8" s="61">
        <v>407</v>
      </c>
      <c r="K8" s="61">
        <v>612.20000000000005</v>
      </c>
      <c r="L8" s="194">
        <v>0.59</v>
      </c>
      <c r="M8" s="4">
        <v>0.45</v>
      </c>
      <c r="N8" s="28"/>
      <c r="P8" s="68"/>
      <c r="R8" s="1"/>
      <c r="S8" s="1"/>
      <c r="T8" s="1"/>
      <c r="U8" s="1"/>
      <c r="V8" s="1"/>
      <c r="W8" s="1"/>
      <c r="X8" s="1"/>
    </row>
    <row r="9" spans="1:24" ht="15" customHeight="1">
      <c r="D9" s="25"/>
      <c r="E9" s="8" t="s">
        <v>0</v>
      </c>
      <c r="F9" s="9" t="s">
        <v>7</v>
      </c>
      <c r="G9" s="193">
        <v>457.8</v>
      </c>
      <c r="H9" s="61">
        <v>296.39999999999998</v>
      </c>
      <c r="I9" s="61">
        <v>503.8</v>
      </c>
      <c r="J9" s="61">
        <v>160.6</v>
      </c>
      <c r="K9" s="61">
        <v>240.3</v>
      </c>
      <c r="L9" s="194">
        <v>0.91</v>
      </c>
      <c r="M9" s="4">
        <v>0.54</v>
      </c>
      <c r="N9" s="28"/>
      <c r="P9" s="68"/>
      <c r="R9" s="1"/>
      <c r="S9" s="1"/>
      <c r="T9" s="1"/>
      <c r="U9" s="1"/>
      <c r="V9" s="1"/>
      <c r="W9" s="1"/>
      <c r="X9" s="1"/>
    </row>
    <row r="10" spans="1:24" ht="15" customHeight="1">
      <c r="D10" s="25"/>
      <c r="E10" s="8" t="s">
        <v>1</v>
      </c>
      <c r="F10" s="9" t="s">
        <v>7</v>
      </c>
      <c r="G10" s="193">
        <v>317</v>
      </c>
      <c r="H10" s="61">
        <v>206.8</v>
      </c>
      <c r="I10" s="61">
        <v>354.1</v>
      </c>
      <c r="J10" s="61">
        <v>147.4</v>
      </c>
      <c r="K10" s="61">
        <v>197.1</v>
      </c>
      <c r="L10" s="194">
        <v>0.61</v>
      </c>
      <c r="M10" s="4">
        <v>0.53</v>
      </c>
      <c r="N10" s="28"/>
      <c r="P10" s="68"/>
      <c r="R10" s="1"/>
      <c r="S10" s="1"/>
      <c r="T10" s="1"/>
      <c r="U10" s="1"/>
      <c r="V10" s="1"/>
      <c r="W10" s="1"/>
      <c r="X10" s="1"/>
    </row>
    <row r="11" spans="1:24" ht="15" customHeight="1">
      <c r="D11" s="25"/>
      <c r="E11" s="8" t="s">
        <v>2</v>
      </c>
      <c r="F11" s="9" t="s">
        <v>7</v>
      </c>
      <c r="G11" s="193">
        <v>63</v>
      </c>
      <c r="H11" s="61">
        <v>47.1</v>
      </c>
      <c r="I11" s="61">
        <v>48.9</v>
      </c>
      <c r="J11" s="61">
        <v>30.6</v>
      </c>
      <c r="K11" s="61">
        <v>47.3</v>
      </c>
      <c r="L11" s="194">
        <v>0.33</v>
      </c>
      <c r="M11" s="4">
        <v>0.34</v>
      </c>
      <c r="N11" s="28"/>
      <c r="P11" s="68"/>
      <c r="R11" s="1"/>
      <c r="S11" s="1"/>
      <c r="T11" s="1"/>
      <c r="U11" s="1"/>
      <c r="V11" s="1"/>
      <c r="W11" s="1"/>
      <c r="X11" s="1"/>
    </row>
    <row r="12" spans="1:24" ht="15" customHeight="1">
      <c r="D12" s="25"/>
      <c r="E12" s="8" t="s">
        <v>63</v>
      </c>
      <c r="F12" s="9" t="s">
        <v>7</v>
      </c>
      <c r="G12" s="193">
        <v>135.19999999999999</v>
      </c>
      <c r="H12" s="61">
        <v>122.9</v>
      </c>
      <c r="I12" s="61">
        <v>113.9</v>
      </c>
      <c r="J12" s="61">
        <v>68.400000000000006</v>
      </c>
      <c r="K12" s="61">
        <v>127.5</v>
      </c>
      <c r="L12" s="194">
        <v>0.06</v>
      </c>
      <c r="M12" s="4">
        <v>0.1</v>
      </c>
      <c r="N12" s="28"/>
      <c r="P12" s="68"/>
      <c r="R12" s="1"/>
      <c r="S12" s="1"/>
      <c r="T12" s="1"/>
      <c r="U12" s="1"/>
      <c r="V12" s="1"/>
      <c r="W12" s="1"/>
      <c r="X12" s="1"/>
    </row>
    <row r="13" spans="1:24" ht="15" customHeight="1">
      <c r="D13" s="25"/>
      <c r="E13" s="216" t="s">
        <v>39</v>
      </c>
      <c r="F13" s="221"/>
      <c r="G13" s="189"/>
      <c r="H13" s="62"/>
      <c r="I13" s="62"/>
      <c r="J13" s="62"/>
      <c r="K13" s="62"/>
      <c r="L13" s="192"/>
      <c r="M13" s="70"/>
      <c r="N13" s="28"/>
      <c r="P13" s="68"/>
    </row>
    <row r="14" spans="1:24" ht="15" customHeight="1">
      <c r="D14" s="25"/>
      <c r="E14" s="8" t="s">
        <v>4</v>
      </c>
      <c r="F14" s="9" t="s">
        <v>65</v>
      </c>
      <c r="G14" s="205">
        <v>4848</v>
      </c>
      <c r="H14" s="64">
        <v>3709</v>
      </c>
      <c r="I14" s="64">
        <v>5039</v>
      </c>
      <c r="J14" s="64">
        <v>1997</v>
      </c>
      <c r="K14" s="64">
        <v>3129</v>
      </c>
      <c r="L14" s="194">
        <v>0.55000000000000004</v>
      </c>
      <c r="M14" s="4">
        <v>0.31</v>
      </c>
      <c r="N14" s="28"/>
      <c r="P14" s="68"/>
      <c r="R14" s="1"/>
      <c r="S14" s="1"/>
      <c r="T14" s="1"/>
      <c r="U14" s="1"/>
      <c r="V14" s="1"/>
      <c r="W14" s="1"/>
      <c r="X14" s="1"/>
    </row>
    <row r="15" spans="1:24" ht="15" customHeight="1">
      <c r="D15" s="25"/>
      <c r="E15" s="8" t="s">
        <v>5</v>
      </c>
      <c r="F15" s="9" t="s">
        <v>65</v>
      </c>
      <c r="G15" s="205">
        <v>3673</v>
      </c>
      <c r="H15" s="64">
        <v>2974</v>
      </c>
      <c r="I15" s="64">
        <v>2838</v>
      </c>
      <c r="J15" s="64">
        <v>1533</v>
      </c>
      <c r="K15" s="64">
        <v>3015</v>
      </c>
      <c r="L15" s="194">
        <v>0.22</v>
      </c>
      <c r="M15" s="4">
        <v>0.23</v>
      </c>
      <c r="N15" s="28"/>
      <c r="P15" s="68"/>
      <c r="R15" s="1"/>
      <c r="S15" s="1"/>
      <c r="T15" s="1"/>
      <c r="U15" s="1"/>
      <c r="V15" s="1"/>
      <c r="W15" s="1"/>
      <c r="X15" s="1"/>
    </row>
    <row r="16" spans="1:24" ht="15" customHeight="1">
      <c r="D16" s="25"/>
      <c r="E16" s="8" t="s">
        <v>40</v>
      </c>
      <c r="F16" s="9" t="s">
        <v>57</v>
      </c>
      <c r="G16" s="193">
        <v>188.4</v>
      </c>
      <c r="H16" s="61">
        <v>229.1</v>
      </c>
      <c r="I16" s="61">
        <v>295.8</v>
      </c>
      <c r="J16" s="61">
        <v>64.599999999999994</v>
      </c>
      <c r="K16" s="61">
        <v>196.4</v>
      </c>
      <c r="L16" s="194">
        <v>-0.04</v>
      </c>
      <c r="M16" s="4">
        <v>-0.18</v>
      </c>
      <c r="N16" s="28"/>
      <c r="P16" s="68"/>
      <c r="R16" s="1"/>
      <c r="S16" s="1"/>
      <c r="T16" s="1"/>
      <c r="U16" s="1"/>
      <c r="V16" s="1"/>
      <c r="W16" s="1"/>
      <c r="X16" s="1"/>
    </row>
    <row r="17" spans="4:24" ht="15" customHeight="1">
      <c r="D17" s="25"/>
      <c r="E17" s="216" t="s">
        <v>64</v>
      </c>
      <c r="F17" s="182"/>
      <c r="G17" s="214"/>
      <c r="H17" s="182"/>
      <c r="I17" s="182"/>
      <c r="J17" s="182"/>
      <c r="K17" s="182"/>
      <c r="L17" s="214"/>
      <c r="M17" s="182"/>
      <c r="N17" s="28"/>
      <c r="P17" s="68"/>
    </row>
    <row r="18" spans="4:24" ht="15" customHeight="1">
      <c r="D18" s="25"/>
      <c r="E18" s="8" t="s">
        <v>11</v>
      </c>
      <c r="F18" s="9" t="s">
        <v>7</v>
      </c>
      <c r="G18" s="193">
        <v>175.9</v>
      </c>
      <c r="H18" s="3">
        <v>146.5</v>
      </c>
      <c r="I18" s="3">
        <v>129.4</v>
      </c>
      <c r="J18" s="3">
        <v>96</v>
      </c>
      <c r="K18" s="3">
        <v>131.6</v>
      </c>
      <c r="L18" s="194">
        <v>0.34</v>
      </c>
      <c r="M18" s="4">
        <v>0.2</v>
      </c>
      <c r="N18" s="28"/>
      <c r="O18" s="69"/>
      <c r="P18" s="68"/>
      <c r="R18" s="1"/>
      <c r="S18" s="1"/>
      <c r="T18" s="1"/>
      <c r="U18" s="1"/>
      <c r="V18" s="1"/>
      <c r="W18" s="1"/>
      <c r="X18" s="1"/>
    </row>
    <row r="19" spans="4:24" ht="15" customHeight="1">
      <c r="D19" s="25"/>
      <c r="E19" s="8" t="s">
        <v>0</v>
      </c>
      <c r="F19" s="9" t="s">
        <v>7</v>
      </c>
      <c r="G19" s="193">
        <v>105.7</v>
      </c>
      <c r="H19" s="61">
        <v>89.2</v>
      </c>
      <c r="I19" s="61">
        <v>75.7</v>
      </c>
      <c r="J19" s="61">
        <v>58.4</v>
      </c>
      <c r="K19" s="61">
        <v>78.599999999999994</v>
      </c>
      <c r="L19" s="194">
        <v>0.35</v>
      </c>
      <c r="M19" s="4">
        <v>0.18</v>
      </c>
      <c r="N19" s="28"/>
      <c r="P19" s="68"/>
      <c r="R19" s="1"/>
      <c r="S19" s="1"/>
      <c r="T19" s="1"/>
      <c r="U19" s="1"/>
      <c r="V19" s="1"/>
      <c r="W19" s="1"/>
      <c r="X19" s="1"/>
    </row>
    <row r="20" spans="4:24" ht="15" customHeight="1">
      <c r="D20" s="25"/>
      <c r="E20" s="8" t="s">
        <v>1</v>
      </c>
      <c r="F20" s="9" t="s">
        <v>7</v>
      </c>
      <c r="G20" s="193">
        <v>53.4</v>
      </c>
      <c r="H20" s="61">
        <v>46.3</v>
      </c>
      <c r="I20" s="61">
        <v>35.5</v>
      </c>
      <c r="J20" s="61">
        <v>30</v>
      </c>
      <c r="K20" s="61">
        <v>40.4</v>
      </c>
      <c r="L20" s="194">
        <v>0.32</v>
      </c>
      <c r="M20" s="4">
        <v>0.15</v>
      </c>
      <c r="N20" s="28"/>
      <c r="P20" s="68"/>
      <c r="R20" s="1"/>
      <c r="S20" s="1"/>
      <c r="T20" s="1"/>
      <c r="U20" s="1"/>
      <c r="V20" s="1"/>
      <c r="W20" s="1"/>
      <c r="X20" s="1"/>
    </row>
    <row r="21" spans="4:24" ht="15" customHeight="1">
      <c r="D21" s="25"/>
      <c r="E21" s="222"/>
      <c r="F21" s="209"/>
      <c r="G21" s="210"/>
      <c r="H21" s="211"/>
      <c r="I21" s="211"/>
      <c r="J21" s="211"/>
      <c r="K21" s="211"/>
      <c r="L21" s="212"/>
      <c r="M21" s="213"/>
      <c r="N21" s="28"/>
      <c r="P21" s="68"/>
    </row>
    <row r="22" spans="4:24" ht="15" customHeight="1">
      <c r="D22" s="25"/>
      <c r="E22" s="216" t="s">
        <v>180</v>
      </c>
      <c r="F22" s="181"/>
      <c r="G22" s="218"/>
      <c r="H22" s="181"/>
      <c r="I22" s="181"/>
      <c r="J22" s="181"/>
      <c r="K22" s="181"/>
      <c r="L22" s="219"/>
      <c r="M22" s="181"/>
      <c r="N22" s="28"/>
      <c r="P22" s="68"/>
    </row>
    <row r="23" spans="4:24" ht="15" customHeight="1">
      <c r="D23" s="25"/>
      <c r="E23" s="21" t="s">
        <v>176</v>
      </c>
      <c r="F23" s="21" t="s">
        <v>7</v>
      </c>
      <c r="G23" s="193">
        <v>1131.0999999999999</v>
      </c>
      <c r="H23" s="61">
        <v>754.3</v>
      </c>
      <c r="I23" s="61">
        <v>884.9</v>
      </c>
      <c r="J23" s="61">
        <v>548</v>
      </c>
      <c r="K23" s="61">
        <v>681.3</v>
      </c>
      <c r="L23" s="194">
        <v>0.66</v>
      </c>
      <c r="M23" s="4">
        <v>0.5</v>
      </c>
      <c r="N23" s="28"/>
      <c r="P23" s="68"/>
      <c r="R23" s="1"/>
      <c r="S23" s="1"/>
      <c r="T23" s="1"/>
      <c r="U23" s="1"/>
      <c r="V23" s="1"/>
      <c r="W23" s="1"/>
      <c r="X23" s="1"/>
    </row>
    <row r="24" spans="4:24" ht="15" customHeight="1">
      <c r="D24" s="25"/>
      <c r="E24" s="8" t="s">
        <v>41</v>
      </c>
      <c r="F24" s="9" t="s">
        <v>7</v>
      </c>
      <c r="G24" s="193">
        <v>434.7</v>
      </c>
      <c r="H24" s="61">
        <v>311.2</v>
      </c>
      <c r="I24" s="61">
        <v>448.5</v>
      </c>
      <c r="J24" s="61">
        <v>195.7</v>
      </c>
      <c r="K24" s="61">
        <v>239.9</v>
      </c>
      <c r="L24" s="194">
        <v>0.81</v>
      </c>
      <c r="M24" s="4">
        <v>0.4</v>
      </c>
      <c r="N24" s="28"/>
      <c r="P24" s="68"/>
      <c r="R24" s="1"/>
      <c r="S24" s="1"/>
      <c r="T24" s="1"/>
      <c r="U24" s="1"/>
      <c r="V24" s="1"/>
      <c r="W24" s="1"/>
      <c r="X24" s="1"/>
    </row>
    <row r="25" spans="4:24" ht="15" customHeight="1">
      <c r="D25" s="25"/>
      <c r="E25" s="8" t="s">
        <v>42</v>
      </c>
      <c r="F25" s="9" t="s">
        <v>7</v>
      </c>
      <c r="G25" s="193">
        <v>267.2</v>
      </c>
      <c r="H25" s="61">
        <v>258.2</v>
      </c>
      <c r="I25" s="61">
        <v>261.7</v>
      </c>
      <c r="J25" s="61">
        <v>160.9</v>
      </c>
      <c r="K25" s="61">
        <v>222.5</v>
      </c>
      <c r="L25" s="194">
        <v>0.2</v>
      </c>
      <c r="M25" s="4">
        <v>0.03</v>
      </c>
      <c r="N25" s="28"/>
      <c r="P25" s="68"/>
      <c r="R25" s="1"/>
      <c r="S25" s="1"/>
      <c r="T25" s="1"/>
      <c r="U25" s="1"/>
      <c r="V25" s="1"/>
      <c r="W25" s="1"/>
      <c r="X25" s="1"/>
    </row>
    <row r="26" spans="4:24" ht="15" customHeight="1">
      <c r="D26" s="25"/>
      <c r="E26" s="8"/>
      <c r="F26" s="17"/>
      <c r="G26" s="224"/>
      <c r="H26" s="64"/>
      <c r="I26" s="64"/>
      <c r="J26" s="64"/>
      <c r="K26" s="64"/>
      <c r="L26" s="192"/>
      <c r="M26" s="70"/>
      <c r="N26" s="28"/>
      <c r="P26" s="68"/>
    </row>
    <row r="27" spans="4:24" ht="15" customHeight="1">
      <c r="D27" s="25"/>
      <c r="E27" s="216" t="s">
        <v>182</v>
      </c>
      <c r="F27" s="181"/>
      <c r="G27" s="218"/>
      <c r="H27" s="181"/>
      <c r="I27" s="181"/>
      <c r="J27" s="181"/>
      <c r="K27" s="181"/>
      <c r="L27" s="218"/>
      <c r="M27" s="181"/>
      <c r="N27" s="28"/>
      <c r="P27" s="68"/>
    </row>
    <row r="28" spans="4:24" ht="15" customHeight="1">
      <c r="D28" s="25"/>
      <c r="E28" s="9" t="s">
        <v>176</v>
      </c>
      <c r="F28" s="9" t="s">
        <v>7</v>
      </c>
      <c r="G28" s="193">
        <v>221.5</v>
      </c>
      <c r="H28" s="61">
        <v>370.8</v>
      </c>
      <c r="I28" s="61">
        <v>341</v>
      </c>
      <c r="J28" s="61">
        <v>210.5</v>
      </c>
      <c r="K28" s="61">
        <v>248.6</v>
      </c>
      <c r="L28" s="194">
        <v>-0.11</v>
      </c>
      <c r="M28" s="4">
        <v>-0.4</v>
      </c>
      <c r="N28" s="28"/>
      <c r="P28" s="68"/>
      <c r="R28" s="1"/>
      <c r="S28" s="1"/>
      <c r="T28" s="1"/>
      <c r="U28" s="1"/>
      <c r="V28" s="1"/>
      <c r="W28" s="1"/>
      <c r="X28" s="1"/>
    </row>
    <row r="29" spans="4:24" ht="15" customHeight="1">
      <c r="D29" s="25"/>
      <c r="E29" s="8" t="s">
        <v>41</v>
      </c>
      <c r="F29" s="9" t="s">
        <v>7</v>
      </c>
      <c r="G29" s="193">
        <v>101.9</v>
      </c>
      <c r="H29" s="61">
        <v>176.3</v>
      </c>
      <c r="I29" s="61">
        <v>105</v>
      </c>
      <c r="J29" s="61">
        <v>84.2</v>
      </c>
      <c r="K29" s="61">
        <v>62.1</v>
      </c>
      <c r="L29" s="194">
        <v>0.64</v>
      </c>
      <c r="M29" s="4">
        <v>-0.42</v>
      </c>
      <c r="N29" s="28"/>
      <c r="P29" s="68"/>
      <c r="R29" s="1"/>
      <c r="S29" s="1"/>
      <c r="T29" s="1"/>
      <c r="U29" s="1"/>
      <c r="V29" s="1"/>
      <c r="W29" s="1"/>
      <c r="X29" s="1"/>
    </row>
    <row r="30" spans="4:24" ht="15" customHeight="1">
      <c r="D30" s="25"/>
      <c r="E30" s="8" t="s">
        <v>42</v>
      </c>
      <c r="F30" s="9" t="s">
        <v>7</v>
      </c>
      <c r="G30" s="193">
        <v>101.3</v>
      </c>
      <c r="H30" s="61">
        <v>172.8</v>
      </c>
      <c r="I30" s="61">
        <v>214.6</v>
      </c>
      <c r="J30" s="61">
        <v>123.1</v>
      </c>
      <c r="K30" s="61">
        <v>169.2</v>
      </c>
      <c r="L30" s="194">
        <v>-0.4</v>
      </c>
      <c r="M30" s="4">
        <v>-0.41</v>
      </c>
      <c r="N30" s="28"/>
      <c r="P30" s="68"/>
      <c r="R30" s="1"/>
      <c r="S30" s="1"/>
      <c r="T30" s="1"/>
      <c r="U30" s="1"/>
      <c r="V30" s="1"/>
      <c r="W30" s="1"/>
      <c r="X30" s="1"/>
    </row>
    <row r="31" spans="4:24" ht="15" customHeight="1">
      <c r="D31" s="25"/>
      <c r="E31" s="222"/>
      <c r="F31" s="209"/>
      <c r="G31" s="210"/>
      <c r="H31" s="211"/>
      <c r="I31" s="211"/>
      <c r="J31" s="211"/>
      <c r="K31" s="211"/>
      <c r="L31" s="212"/>
      <c r="M31" s="213"/>
      <c r="N31" s="28"/>
      <c r="P31" s="68"/>
    </row>
    <row r="32" spans="4:24" ht="15" customHeight="1">
      <c r="D32" s="25"/>
      <c r="E32" s="216" t="s">
        <v>90</v>
      </c>
      <c r="F32" s="181"/>
      <c r="G32" s="218"/>
      <c r="H32" s="181"/>
      <c r="I32" s="181"/>
      <c r="J32" s="181"/>
      <c r="K32" s="181"/>
      <c r="L32" s="218"/>
      <c r="M32" s="181"/>
      <c r="N32" s="28"/>
      <c r="P32" s="68"/>
    </row>
    <row r="33" spans="4:24" ht="15" customHeight="1">
      <c r="D33" s="25"/>
      <c r="E33" s="9" t="s">
        <v>0</v>
      </c>
      <c r="F33" s="18" t="s">
        <v>27</v>
      </c>
      <c r="G33" s="205">
        <v>1142</v>
      </c>
      <c r="H33" s="5">
        <v>862</v>
      </c>
      <c r="I33" s="5">
        <v>900</v>
      </c>
      <c r="J33" s="5">
        <v>798</v>
      </c>
      <c r="K33" s="5">
        <v>934</v>
      </c>
      <c r="L33" s="194">
        <v>0.22</v>
      </c>
      <c r="M33" s="4">
        <v>0.32</v>
      </c>
      <c r="N33" s="28"/>
      <c r="P33" s="68"/>
      <c r="R33" s="1"/>
      <c r="S33" s="1"/>
      <c r="T33" s="1"/>
      <c r="U33" s="1"/>
      <c r="V33" s="1"/>
      <c r="W33" s="1"/>
      <c r="X33" s="1"/>
    </row>
    <row r="34" spans="4:24" ht="15" customHeight="1">
      <c r="D34" s="25"/>
      <c r="E34" s="9" t="s">
        <v>1</v>
      </c>
      <c r="F34" s="18" t="s">
        <v>27</v>
      </c>
      <c r="G34" s="205">
        <v>2424</v>
      </c>
      <c r="H34" s="5">
        <v>2341</v>
      </c>
      <c r="I34" s="5">
        <v>2160</v>
      </c>
      <c r="J34" s="5">
        <v>2120</v>
      </c>
      <c r="K34" s="5">
        <v>2198</v>
      </c>
      <c r="L34" s="194">
        <v>0.1</v>
      </c>
      <c r="M34" s="4">
        <v>0.04</v>
      </c>
      <c r="N34" s="28"/>
      <c r="P34" s="68"/>
      <c r="R34" s="1"/>
      <c r="S34" s="1"/>
      <c r="T34" s="1"/>
      <c r="U34" s="1"/>
      <c r="V34" s="1"/>
      <c r="W34" s="1"/>
      <c r="X34" s="1"/>
    </row>
    <row r="35" spans="4:24" ht="15" customHeight="1">
      <c r="D35" s="25"/>
      <c r="E35" s="9" t="s">
        <v>2</v>
      </c>
      <c r="F35" s="18" t="s">
        <v>27</v>
      </c>
      <c r="G35" s="205">
        <v>20224</v>
      </c>
      <c r="H35" s="5">
        <v>14430</v>
      </c>
      <c r="I35" s="5">
        <v>9851</v>
      </c>
      <c r="J35" s="5">
        <v>8947</v>
      </c>
      <c r="K35" s="5">
        <v>8703</v>
      </c>
      <c r="L35" s="194">
        <v>1.32</v>
      </c>
      <c r="M35" s="4">
        <v>0.4</v>
      </c>
      <c r="N35" s="28"/>
      <c r="P35" s="68"/>
      <c r="R35" s="1"/>
      <c r="S35" s="1"/>
      <c r="T35" s="1"/>
      <c r="U35" s="1"/>
      <c r="V35" s="1"/>
      <c r="W35" s="1"/>
      <c r="X35" s="1"/>
    </row>
    <row r="36" spans="4:24" ht="15" customHeight="1">
      <c r="D36" s="25"/>
      <c r="E36" s="9" t="s">
        <v>43</v>
      </c>
      <c r="F36" s="18" t="s">
        <v>27</v>
      </c>
      <c r="G36" s="205">
        <v>4465</v>
      </c>
      <c r="H36" s="5">
        <v>1751</v>
      </c>
      <c r="I36" s="5">
        <v>1634</v>
      </c>
      <c r="J36" s="5">
        <v>1586</v>
      </c>
      <c r="K36" s="5">
        <v>1492</v>
      </c>
      <c r="L36" s="194">
        <v>1.99</v>
      </c>
      <c r="M36" s="4">
        <v>1.55</v>
      </c>
      <c r="N36" s="28"/>
      <c r="P36" s="68"/>
      <c r="R36" s="1"/>
      <c r="S36" s="1"/>
      <c r="T36" s="1"/>
      <c r="U36" s="1"/>
      <c r="V36" s="1"/>
      <c r="W36" s="1"/>
      <c r="X36" s="1"/>
    </row>
    <row r="37" spans="4:24" ht="15" customHeight="1">
      <c r="D37" s="25"/>
      <c r="E37" s="9" t="s">
        <v>44</v>
      </c>
      <c r="F37" s="18" t="s">
        <v>27</v>
      </c>
      <c r="G37" s="205">
        <v>292</v>
      </c>
      <c r="H37" s="5">
        <v>246</v>
      </c>
      <c r="I37" s="5">
        <v>246</v>
      </c>
      <c r="J37" s="5">
        <v>250</v>
      </c>
      <c r="K37" s="5">
        <v>230</v>
      </c>
      <c r="L37" s="194">
        <v>0.27</v>
      </c>
      <c r="M37" s="4">
        <v>0.19</v>
      </c>
      <c r="N37" s="28"/>
      <c r="P37" s="68"/>
      <c r="R37" s="1"/>
      <c r="S37" s="1"/>
      <c r="T37" s="1"/>
      <c r="U37" s="1"/>
      <c r="V37" s="1"/>
      <c r="W37" s="1"/>
      <c r="X37" s="1"/>
    </row>
    <row r="38" spans="4:24" ht="15" customHeight="1">
      <c r="D38" s="25"/>
      <c r="E38" s="9" t="s">
        <v>3</v>
      </c>
      <c r="F38" s="18" t="s">
        <v>27</v>
      </c>
      <c r="G38" s="205">
        <v>1737</v>
      </c>
      <c r="H38" s="5">
        <v>1855</v>
      </c>
      <c r="I38" s="5">
        <v>1897</v>
      </c>
      <c r="J38" s="5">
        <v>1726</v>
      </c>
      <c r="K38" s="5">
        <v>1603</v>
      </c>
      <c r="L38" s="194">
        <v>0.08</v>
      </c>
      <c r="M38" s="4">
        <v>-0.06</v>
      </c>
      <c r="N38" s="28"/>
      <c r="P38" s="68"/>
      <c r="R38" s="1"/>
      <c r="S38" s="1"/>
      <c r="T38" s="1"/>
      <c r="U38" s="1"/>
      <c r="V38" s="1"/>
      <c r="W38" s="1"/>
      <c r="X38" s="1"/>
    </row>
    <row r="39" spans="4:24" ht="15" customHeight="1">
      <c r="D39" s="25"/>
      <c r="E39" s="9" t="s">
        <v>91</v>
      </c>
      <c r="F39" s="18" t="s">
        <v>32</v>
      </c>
      <c r="G39" s="220">
        <v>15</v>
      </c>
      <c r="H39" s="6">
        <v>16</v>
      </c>
      <c r="I39" s="6">
        <v>17</v>
      </c>
      <c r="J39" s="6">
        <v>18</v>
      </c>
      <c r="K39" s="6">
        <v>15</v>
      </c>
      <c r="L39" s="194">
        <v>-0.03</v>
      </c>
      <c r="M39" s="4">
        <v>-0.05</v>
      </c>
      <c r="N39" s="28"/>
      <c r="P39" s="68"/>
      <c r="R39" s="1"/>
      <c r="S39" s="1"/>
      <c r="T39" s="1"/>
      <c r="U39" s="1"/>
      <c r="V39" s="1"/>
      <c r="W39" s="1"/>
      <c r="X39" s="1"/>
    </row>
    <row r="40" spans="4:24" ht="15" customHeight="1">
      <c r="D40" s="25"/>
      <c r="E40" s="9" t="s">
        <v>92</v>
      </c>
      <c r="F40" s="18" t="s">
        <v>95</v>
      </c>
      <c r="G40" s="205">
        <v>2219</v>
      </c>
      <c r="H40" s="5">
        <v>2503</v>
      </c>
      <c r="I40" s="5">
        <v>1747</v>
      </c>
      <c r="J40" s="5">
        <v>1757</v>
      </c>
      <c r="K40" s="5">
        <v>2116</v>
      </c>
      <c r="L40" s="194">
        <v>0.05</v>
      </c>
      <c r="M40" s="4">
        <v>-0.11</v>
      </c>
      <c r="N40" s="28"/>
      <c r="P40" s="68"/>
      <c r="R40" s="1"/>
      <c r="S40" s="1"/>
      <c r="T40" s="1"/>
      <c r="U40" s="1"/>
      <c r="V40" s="1"/>
      <c r="W40" s="1"/>
      <c r="X40" s="1"/>
    </row>
    <row r="41" spans="4:24" ht="15" customHeight="1">
      <c r="D41" s="25"/>
      <c r="E41" s="9" t="s">
        <v>94</v>
      </c>
      <c r="F41" s="18" t="s">
        <v>95</v>
      </c>
      <c r="G41" s="205">
        <v>33184</v>
      </c>
      <c r="H41" s="5">
        <v>39569</v>
      </c>
      <c r="I41" s="5">
        <v>29595</v>
      </c>
      <c r="J41" s="5">
        <v>31765</v>
      </c>
      <c r="K41" s="5">
        <v>32489</v>
      </c>
      <c r="L41" s="194">
        <v>0.02</v>
      </c>
      <c r="M41" s="4">
        <v>-0.16</v>
      </c>
      <c r="N41" s="28"/>
      <c r="P41" s="68"/>
      <c r="R41" s="1"/>
      <c r="S41" s="1"/>
      <c r="T41" s="1"/>
      <c r="U41" s="1"/>
      <c r="V41" s="1"/>
      <c r="W41" s="1"/>
      <c r="X41" s="1"/>
    </row>
    <row r="42" spans="4:24" ht="15" customHeight="1">
      <c r="D42" s="25"/>
      <c r="E42" s="9" t="s">
        <v>92</v>
      </c>
      <c r="F42" s="18" t="s">
        <v>93</v>
      </c>
      <c r="G42" s="205">
        <v>5774</v>
      </c>
      <c r="H42" s="5">
        <v>6067</v>
      </c>
      <c r="I42" s="5">
        <v>3447</v>
      </c>
      <c r="J42" s="5">
        <v>4920</v>
      </c>
      <c r="K42" s="5">
        <v>6010</v>
      </c>
      <c r="L42" s="194">
        <v>-0.04</v>
      </c>
      <c r="M42" s="4">
        <v>-0.05</v>
      </c>
      <c r="N42" s="28"/>
      <c r="P42" s="68"/>
      <c r="R42" s="1"/>
      <c r="S42" s="1"/>
      <c r="T42" s="1"/>
      <c r="U42" s="1"/>
      <c r="V42" s="1"/>
      <c r="W42" s="1"/>
      <c r="X42" s="1"/>
    </row>
    <row r="43" spans="4:24" ht="15" customHeight="1">
      <c r="D43" s="25"/>
      <c r="E43" s="9" t="s">
        <v>94</v>
      </c>
      <c r="F43" s="18" t="s">
        <v>93</v>
      </c>
      <c r="G43" s="205">
        <v>86348</v>
      </c>
      <c r="H43" s="5">
        <v>95917</v>
      </c>
      <c r="I43" s="5">
        <v>58388</v>
      </c>
      <c r="J43" s="5">
        <v>88937</v>
      </c>
      <c r="K43" s="5">
        <v>92277</v>
      </c>
      <c r="L43" s="194">
        <v>-0.06</v>
      </c>
      <c r="M43" s="4">
        <v>-0.1</v>
      </c>
      <c r="N43" s="28"/>
      <c r="P43" s="68"/>
      <c r="R43" s="1"/>
      <c r="S43" s="1"/>
      <c r="T43" s="1"/>
      <c r="U43" s="1"/>
      <c r="V43" s="1"/>
      <c r="W43" s="1"/>
      <c r="X43" s="1"/>
    </row>
    <row r="44" spans="4:24" ht="7.5" customHeight="1">
      <c r="D44" s="26"/>
      <c r="E44" s="11"/>
      <c r="F44" s="11"/>
      <c r="G44" s="225"/>
      <c r="H44" s="225"/>
      <c r="I44" s="225"/>
      <c r="J44" s="225"/>
      <c r="K44" s="225"/>
      <c r="L44" s="226"/>
      <c r="M44" s="13"/>
      <c r="N44" s="29"/>
      <c r="P44" s="68"/>
    </row>
    <row r="45" spans="4:24" ht="15" customHeight="1">
      <c r="E45" s="51"/>
    </row>
    <row r="46" spans="4:24" ht="15" customHeight="1">
      <c r="E46" s="51"/>
    </row>
    <row r="47" spans="4:24" ht="15" customHeight="1">
      <c r="H47" s="172"/>
    </row>
    <row r="51" spans="8:13" ht="15" customHeight="1">
      <c r="H51" s="172"/>
    </row>
    <row r="55" spans="8:13" ht="15" customHeight="1">
      <c r="H55" s="141"/>
      <c r="I55" s="141"/>
      <c r="J55" s="141"/>
      <c r="K55" s="141"/>
      <c r="L55" s="141"/>
      <c r="M55" s="141"/>
    </row>
    <row r="56" spans="8:13" ht="15" customHeight="1">
      <c r="H56" s="141"/>
      <c r="I56" s="141"/>
      <c r="J56" s="141"/>
      <c r="K56" s="141"/>
      <c r="L56" s="141"/>
      <c r="M56" s="141"/>
    </row>
    <row r="57" spans="8:13" ht="15" customHeight="1">
      <c r="H57" s="141"/>
      <c r="I57" s="141"/>
      <c r="J57" s="141"/>
      <c r="K57" s="141"/>
      <c r="L57" s="141"/>
      <c r="M57" s="141"/>
    </row>
    <row r="58" spans="8:13" ht="15" customHeight="1">
      <c r="H58" s="141"/>
      <c r="I58" s="141"/>
      <c r="J58" s="141"/>
      <c r="K58" s="141"/>
      <c r="L58" s="141"/>
      <c r="M58" s="141"/>
    </row>
    <row r="59" spans="8:13" ht="15" customHeight="1">
      <c r="H59" s="141"/>
      <c r="I59" s="141"/>
      <c r="J59" s="141"/>
      <c r="K59" s="141"/>
      <c r="L59" s="141"/>
      <c r="M59" s="141"/>
    </row>
    <row r="60" spans="8:13" ht="15" customHeight="1">
      <c r="H60" s="141"/>
      <c r="I60" s="141"/>
      <c r="J60" s="141"/>
      <c r="K60" s="141"/>
      <c r="L60" s="141"/>
      <c r="M60" s="141"/>
    </row>
    <row r="61" spans="8:13" ht="15" customHeight="1">
      <c r="H61" s="141"/>
      <c r="I61" s="141"/>
      <c r="J61" s="141"/>
      <c r="K61" s="141"/>
      <c r="L61" s="141"/>
      <c r="M61" s="141"/>
    </row>
    <row r="62" spans="8:13" ht="15" customHeight="1">
      <c r="H62" s="141"/>
      <c r="I62" s="141"/>
      <c r="J62" s="141"/>
      <c r="K62" s="141"/>
      <c r="L62" s="141"/>
      <c r="M62" s="141"/>
    </row>
    <row r="63" spans="8:13" ht="15" customHeight="1">
      <c r="H63" s="141"/>
    </row>
    <row r="64" spans="8:13" ht="15" customHeight="1">
      <c r="H64" s="141"/>
    </row>
    <row r="65" spans="8:8" ht="15" customHeight="1">
      <c r="H65" s="141"/>
    </row>
  </sheetData>
  <pageMargins left="0.5" right="0.25" top="0.75" bottom="0.75" header="0.3" footer="0.3"/>
  <pageSetup paperSize="9" scale="78" orientation="landscape" r:id="rId1"/>
  <customProperties>
    <customPr name="_pios_id" r:id="rId2"/>
  </customProperties>
  <ignoredErrors>
    <ignoredError sqref="G6:L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C805-B3F8-47F4-9F26-D6BF0C7DF97C}">
  <sheetPr>
    <tabColor theme="3"/>
    <pageSetUpPr fitToPage="1"/>
  </sheetPr>
  <dimension ref="A1:AK57"/>
  <sheetViews>
    <sheetView showGridLines="0" zoomScale="90" zoomScaleNormal="90" workbookViewId="0">
      <selection activeCell="Z34" sqref="Z34"/>
    </sheetView>
  </sheetViews>
  <sheetFormatPr defaultRowHeight="12.75" outlineLevelRow="1" outlineLevelCol="2"/>
  <cols>
    <col min="4" max="4" width="0.85546875" customWidth="1"/>
    <col min="5" max="5" width="54.140625" customWidth="1"/>
    <col min="6" max="6" width="1.85546875" customWidth="1"/>
    <col min="7" max="7" width="10.28515625" customWidth="1"/>
    <col min="8" max="8" width="10" customWidth="1"/>
    <col min="9" max="9" width="10.7109375" bestFit="1" customWidth="1"/>
    <col min="13" max="13" width="10.28515625" bestFit="1" customWidth="1"/>
    <col min="16" max="18" width="9.140625" hidden="1" customWidth="1" outlineLevel="2"/>
    <col min="19" max="19" width="9.140625" customWidth="1" outlineLevel="1" collapsed="1"/>
    <col min="20" max="21" width="9.140625" customWidth="1" outlineLevel="1"/>
    <col min="22" max="22" width="11.28515625" customWidth="1"/>
    <col min="23" max="23" width="12.28515625" customWidth="1"/>
    <col min="25" max="25" width="0.85546875" customWidth="1"/>
    <col min="26" max="26" width="9.140625" style="111"/>
  </cols>
  <sheetData>
    <row r="1" spans="1:37">
      <c r="A1" s="43">
        <f>1000</f>
        <v>1000</v>
      </c>
    </row>
    <row r="3" spans="1:37" ht="3.75" customHeight="1">
      <c r="D3" s="22"/>
      <c r="E3" s="23"/>
      <c r="F3" s="23"/>
      <c r="G3" s="113"/>
      <c r="H3" s="113"/>
      <c r="I3" s="23"/>
      <c r="J3" s="23"/>
      <c r="K3" s="23"/>
      <c r="L3" s="23"/>
      <c r="M3" s="23"/>
      <c r="N3" s="23"/>
      <c r="O3" s="23"/>
      <c r="P3" s="113"/>
      <c r="Q3" s="113"/>
      <c r="R3" s="113"/>
      <c r="S3" s="113"/>
      <c r="T3" s="113"/>
      <c r="U3" s="113"/>
      <c r="V3" s="23"/>
      <c r="W3" s="23"/>
      <c r="X3" s="23"/>
      <c r="Y3" s="24"/>
      <c r="Z3" s="161"/>
      <c r="AA3" s="20"/>
    </row>
    <row r="4" spans="1:37" ht="15.75" customHeight="1">
      <c r="D4" s="25"/>
      <c r="E4" s="7"/>
      <c r="F4" s="7"/>
      <c r="G4" s="228" t="s">
        <v>35</v>
      </c>
      <c r="H4" s="228" t="s">
        <v>33</v>
      </c>
      <c r="I4" s="228" t="s">
        <v>29</v>
      </c>
      <c r="J4" s="228" t="s">
        <v>28</v>
      </c>
      <c r="K4" s="228" t="s">
        <v>35</v>
      </c>
      <c r="L4" s="228" t="s">
        <v>33</v>
      </c>
      <c r="M4" s="228" t="s">
        <v>29</v>
      </c>
      <c r="N4" s="235" t="str">
        <f>'Refined&amp;Sales'!L4:L5</f>
        <v>Q1 2021</v>
      </c>
      <c r="O4" s="235" t="str">
        <f>'Refined&amp;Sales'!M4:M5</f>
        <v>Q1 2021</v>
      </c>
      <c r="P4" s="232" t="s">
        <v>138</v>
      </c>
      <c r="Q4" s="232" t="str">
        <f>P4</f>
        <v>H1</v>
      </c>
      <c r="R4" s="235" t="s">
        <v>145</v>
      </c>
      <c r="S4" s="146"/>
      <c r="T4" s="146"/>
      <c r="U4" s="146" t="str">
        <f>Assets!V4</f>
        <v>YTD 2020</v>
      </c>
      <c r="V4" s="232" t="s">
        <v>88</v>
      </c>
      <c r="W4" s="232" t="str">
        <f>V4</f>
        <v>FY</v>
      </c>
      <c r="X4" s="235" t="s">
        <v>97</v>
      </c>
      <c r="Y4" s="28"/>
      <c r="Z4" s="161"/>
      <c r="AA4" s="20"/>
    </row>
    <row r="5" spans="1:37" ht="15.95" customHeight="1">
      <c r="D5" s="25"/>
      <c r="E5" s="7"/>
      <c r="F5" s="7"/>
      <c r="G5" s="228"/>
      <c r="H5" s="228"/>
      <c r="I5" s="228"/>
      <c r="J5" s="228"/>
      <c r="K5" s="228"/>
      <c r="L5" s="228"/>
      <c r="M5" s="228"/>
      <c r="N5" s="235"/>
      <c r="O5" s="235"/>
      <c r="P5" s="228"/>
      <c r="Q5" s="228"/>
      <c r="R5" s="235"/>
      <c r="S5" s="146" t="str">
        <f>Assets!T5</f>
        <v>YTD</v>
      </c>
      <c r="T5" s="146" t="str">
        <f>Assets!U5</f>
        <v>YTD</v>
      </c>
      <c r="U5" s="146" t="str">
        <f>Assets!V5</f>
        <v>vs</v>
      </c>
      <c r="V5" s="228"/>
      <c r="W5" s="228"/>
      <c r="X5" s="235"/>
      <c r="Y5" s="28"/>
      <c r="Z5" s="161"/>
      <c r="AA5" s="20"/>
    </row>
    <row r="6" spans="1:37" ht="15.95" customHeight="1">
      <c r="D6" s="25"/>
      <c r="E6" s="7" t="s">
        <v>108</v>
      </c>
      <c r="F6" s="7"/>
      <c r="G6" s="144" t="s">
        <v>96</v>
      </c>
      <c r="H6" s="144" t="s">
        <v>96</v>
      </c>
      <c r="I6" s="144" t="s">
        <v>96</v>
      </c>
      <c r="J6" s="144" t="s">
        <v>51</v>
      </c>
      <c r="K6" s="144" t="s">
        <v>51</v>
      </c>
      <c r="L6" s="144" t="s">
        <v>51</v>
      </c>
      <c r="M6" s="95" t="s">
        <v>51</v>
      </c>
      <c r="N6" s="131" t="str">
        <f>'Refined&amp;Sales'!L6</f>
        <v>Q1 2020</v>
      </c>
      <c r="O6" s="131" t="str">
        <f>'Refined&amp;Sales'!M6</f>
        <v>Q4 2020</v>
      </c>
      <c r="P6" s="132">
        <v>2020</v>
      </c>
      <c r="Q6" s="132">
        <v>2019</v>
      </c>
      <c r="R6" s="131" t="s">
        <v>146</v>
      </c>
      <c r="S6" s="146">
        <f>Assets!T6</f>
        <v>2020</v>
      </c>
      <c r="T6" s="146">
        <f>Assets!U6</f>
        <v>2019</v>
      </c>
      <c r="U6" s="146" t="str">
        <f>Assets!V6</f>
        <v>YTD 2019</v>
      </c>
      <c r="V6" s="95">
        <v>2020</v>
      </c>
      <c r="W6" s="95">
        <v>2019</v>
      </c>
      <c r="X6" s="94" t="s">
        <v>89</v>
      </c>
      <c r="Y6" s="28"/>
      <c r="Z6" s="161"/>
      <c r="AA6" s="20"/>
    </row>
    <row r="7" spans="1:37" ht="15.95" customHeight="1">
      <c r="D7" s="25"/>
      <c r="E7" s="98" t="s">
        <v>77</v>
      </c>
      <c r="F7" s="48"/>
      <c r="G7" s="150" t="e">
        <f>+G8+G14</f>
        <v>#REF!</v>
      </c>
      <c r="H7" s="62" t="e">
        <f>+H8+H14</f>
        <v>#REF!</v>
      </c>
      <c r="I7" s="62" t="e">
        <f t="shared" ref="I7:M7" si="0">+I8+I14</f>
        <v>#REF!</v>
      </c>
      <c r="J7" s="62" t="e">
        <f t="shared" si="0"/>
        <v>#REF!</v>
      </c>
      <c r="K7" s="62" t="e">
        <f>+K8+K14</f>
        <v>#REF!</v>
      </c>
      <c r="L7" s="62" t="e">
        <f t="shared" si="0"/>
        <v>#REF!</v>
      </c>
      <c r="M7" s="62" t="e">
        <f t="shared" si="0"/>
        <v>#REF!</v>
      </c>
      <c r="N7" s="157" t="e">
        <f t="shared" ref="N7:N18" si="1">IF(K7=0,"",(G7-K7)/K7)</f>
        <v>#REF!</v>
      </c>
      <c r="O7" s="134" t="e">
        <f>IF(H7=0,"",(G7-H7)/H7)</f>
        <v>#REF!</v>
      </c>
      <c r="P7" s="62" t="e">
        <f t="shared" ref="P7:Q7" si="2">+P8+P14</f>
        <v>#REF!</v>
      </c>
      <c r="Q7" s="62" t="e">
        <f t="shared" si="2"/>
        <v>#REF!</v>
      </c>
      <c r="R7" s="134" t="e">
        <f t="shared" ref="R7:R18" si="3">IF(Q7=0,"",(P7-Q7)/Q7)</f>
        <v>#REF!</v>
      </c>
      <c r="S7" s="62" t="e">
        <f>+S8+S14</f>
        <v>#REF!</v>
      </c>
      <c r="T7" s="62" t="e">
        <f t="shared" ref="T7" si="4">+T8+T14</f>
        <v>#REF!</v>
      </c>
      <c r="U7" s="134" t="e">
        <f t="shared" ref="U7:U18" si="5">IF(T7=0,"",(S7-T7)/T7)</f>
        <v>#REF!</v>
      </c>
      <c r="V7" s="62" t="e">
        <f t="shared" ref="V7:W7" si="6">+V8+V14</f>
        <v>#REF!</v>
      </c>
      <c r="W7" s="62" t="e">
        <f t="shared" si="6"/>
        <v>#REF!</v>
      </c>
      <c r="X7" s="134" t="e">
        <f>IF(W7=0,"",(V7-W7)/W7)</f>
        <v>#REF!</v>
      </c>
      <c r="Y7" s="28"/>
      <c r="Z7" s="162" t="e">
        <f>G7+H7+I7-S7</f>
        <v>#REF!</v>
      </c>
      <c r="AA7" s="67" t="e">
        <f>SUM(J7:M7)-W7</f>
        <v>#REF!</v>
      </c>
      <c r="AC7" s="1" t="e">
        <f>+I7-Assets!J9</f>
        <v>#REF!</v>
      </c>
      <c r="AD7" s="1" t="e">
        <f>+J7-Assets!K9</f>
        <v>#REF!</v>
      </c>
      <c r="AE7" s="1" t="e">
        <f>+K7-Assets!L9</f>
        <v>#REF!</v>
      </c>
      <c r="AF7" s="1" t="e">
        <f>+L7-Assets!M9</f>
        <v>#REF!</v>
      </c>
      <c r="AG7" s="1" t="e">
        <f>+M7-Assets!N9</f>
        <v>#REF!</v>
      </c>
      <c r="AH7" s="1"/>
      <c r="AI7" s="1"/>
      <c r="AJ7" s="1" t="e">
        <f>+V7-Assets!W9</f>
        <v>#REF!</v>
      </c>
      <c r="AK7" s="1" t="e">
        <f>+W7-Assets!X9</f>
        <v>#REF!</v>
      </c>
    </row>
    <row r="8" spans="1:37" ht="15.95" customHeight="1">
      <c r="D8" s="25"/>
      <c r="E8" s="97" t="s">
        <v>75</v>
      </c>
      <c r="F8" s="48"/>
      <c r="G8" s="150" t="e">
        <f>SUM(G9:G13)</f>
        <v>#REF!</v>
      </c>
      <c r="H8" s="62" t="e">
        <f>SUM(H9:H13)</f>
        <v>#REF!</v>
      </c>
      <c r="I8" s="62" t="e">
        <f>SUM(I9:I13)</f>
        <v>#REF!</v>
      </c>
      <c r="J8" s="62" t="e">
        <f t="shared" ref="J8:M8" si="7">SUM(J9:J13)</f>
        <v>#REF!</v>
      </c>
      <c r="K8" s="62" t="e">
        <f t="shared" si="7"/>
        <v>#REF!</v>
      </c>
      <c r="L8" s="62" t="e">
        <f t="shared" si="7"/>
        <v>#REF!</v>
      </c>
      <c r="M8" s="62" t="e">
        <f t="shared" si="7"/>
        <v>#REF!</v>
      </c>
      <c r="N8" s="157" t="e">
        <f t="shared" si="1"/>
        <v>#REF!</v>
      </c>
      <c r="O8" s="134" t="e">
        <f t="shared" ref="O8:O16" si="8">IF(H8=0,"",(G8-H8)/H8)</f>
        <v>#REF!</v>
      </c>
      <c r="P8" s="62" t="e">
        <f t="shared" ref="P8:Q8" si="9">SUM(P9:P13)</f>
        <v>#REF!</v>
      </c>
      <c r="Q8" s="62" t="e">
        <f t="shared" si="9"/>
        <v>#REF!</v>
      </c>
      <c r="R8" s="134" t="e">
        <f t="shared" si="3"/>
        <v>#REF!</v>
      </c>
      <c r="S8" s="62" t="e">
        <f t="shared" ref="S8" si="10">SUM(S9:S13)</f>
        <v>#REF!</v>
      </c>
      <c r="T8" s="62" t="e">
        <f t="shared" ref="T8" si="11">SUM(T9:T13)</f>
        <v>#REF!</v>
      </c>
      <c r="U8" s="134" t="e">
        <f>IF(T8=0,"",(S8-T8)/T8)</f>
        <v>#REF!</v>
      </c>
      <c r="V8" s="62" t="e">
        <f t="shared" ref="V8:W8" si="12">SUM(V9:V13)</f>
        <v>#REF!</v>
      </c>
      <c r="W8" s="62" t="e">
        <f t="shared" si="12"/>
        <v>#REF!</v>
      </c>
      <c r="X8" s="50" t="e">
        <f>IF(W8=0,"",(V8-W8)/W8)</f>
        <v>#REF!</v>
      </c>
      <c r="Y8" s="28"/>
      <c r="Z8" s="162" t="e">
        <f t="shared" ref="Z8:Z48" si="13">G8+H8+I8-S8</f>
        <v>#REF!</v>
      </c>
      <c r="AA8" s="67" t="e">
        <f t="shared" ref="AA8:AA16" si="14">SUM(J8:M8)-W8</f>
        <v>#REF!</v>
      </c>
      <c r="AC8" s="1" t="e">
        <f>+I8-Assets!J20</f>
        <v>#REF!</v>
      </c>
      <c r="AD8" s="1" t="e">
        <f>+J8-Assets!K20</f>
        <v>#REF!</v>
      </c>
      <c r="AE8" s="1" t="e">
        <f>+K8-Assets!L20</f>
        <v>#REF!</v>
      </c>
      <c r="AF8" s="1" t="e">
        <f>+L8-Assets!M20</f>
        <v>#REF!</v>
      </c>
      <c r="AG8" s="1" t="e">
        <f>+M8-Assets!N20</f>
        <v>#REF!</v>
      </c>
      <c r="AH8" s="1"/>
      <c r="AI8" s="1"/>
      <c r="AJ8" s="1" t="e">
        <f>+V8-Assets!W20</f>
        <v>#REF!</v>
      </c>
      <c r="AK8" s="1" t="e">
        <f>+W8-Assets!X20</f>
        <v>#REF!</v>
      </c>
    </row>
    <row r="9" spans="1:37" ht="15.95" customHeight="1">
      <c r="D9" s="25"/>
      <c r="E9" s="44" t="s">
        <v>22</v>
      </c>
      <c r="F9" s="18"/>
      <c r="G9" s="151" t="e">
        <f>ROUND(+Assets!H32,1)</f>
        <v>#REF!</v>
      </c>
      <c r="H9" s="61" t="e">
        <f>ROUND(+Assets!I32,1)</f>
        <v>#REF!</v>
      </c>
      <c r="I9" s="61" t="e">
        <f>ROUND(+Assets!J32,1)</f>
        <v>#REF!</v>
      </c>
      <c r="J9" s="61" t="e">
        <f>ROUND(+Assets!K32,1)</f>
        <v>#REF!</v>
      </c>
      <c r="K9" s="61" t="e">
        <f>ROUND(+Assets!L32,1)</f>
        <v>#REF!</v>
      </c>
      <c r="L9" s="61" t="e">
        <f>ROUND(+Assets!M32,1)</f>
        <v>#REF!</v>
      </c>
      <c r="M9" s="61" t="e">
        <f>ROUND(+Assets!N32,1)</f>
        <v>#REF!</v>
      </c>
      <c r="N9" s="155" t="e">
        <f t="shared" si="1"/>
        <v>#REF!</v>
      </c>
      <c r="O9" s="70" t="e">
        <f t="shared" si="8"/>
        <v>#REF!</v>
      </c>
      <c r="P9" s="61" t="e">
        <f>ROUND(+Assets!Q32,1)</f>
        <v>#REF!</v>
      </c>
      <c r="Q9" s="61" t="e">
        <f>ROUND(+Assets!R32,1)</f>
        <v>#REF!</v>
      </c>
      <c r="R9" s="70" t="e">
        <f t="shared" si="3"/>
        <v>#REF!</v>
      </c>
      <c r="S9" s="61" t="e">
        <f>ROUND(+Assets!T32,1)</f>
        <v>#REF!</v>
      </c>
      <c r="T9" s="61" t="e">
        <f>ROUND(+Assets!U32,1)</f>
        <v>#REF!</v>
      </c>
      <c r="U9" s="70" t="e">
        <f t="shared" si="5"/>
        <v>#REF!</v>
      </c>
      <c r="V9" s="61" t="e">
        <f>ROUND(+Assets!W32,1)</f>
        <v>#REF!</v>
      </c>
      <c r="W9" s="61" t="e">
        <f>ROUND(+Assets!X32,1)</f>
        <v>#REF!</v>
      </c>
      <c r="X9" s="4" t="e">
        <f>IF(W9=0,"",(V9-W9)/W9)</f>
        <v>#REF!</v>
      </c>
      <c r="Y9" s="28"/>
      <c r="Z9" s="162" t="e">
        <f t="shared" si="13"/>
        <v>#REF!</v>
      </c>
      <c r="AA9" s="67" t="e">
        <f t="shared" si="14"/>
        <v>#REF!</v>
      </c>
    </row>
    <row r="10" spans="1:37" ht="15.95" customHeight="1">
      <c r="D10" s="25"/>
      <c r="E10" s="44" t="s">
        <v>30</v>
      </c>
      <c r="F10" s="18"/>
      <c r="G10" s="151" t="e">
        <f>ROUND(+Assets!H38,1)</f>
        <v>#REF!</v>
      </c>
      <c r="H10" s="61" t="e">
        <f>ROUND(+Assets!I38,1)</f>
        <v>#REF!</v>
      </c>
      <c r="I10" s="61" t="e">
        <f>ROUND(+Assets!J38,1)</f>
        <v>#REF!</v>
      </c>
      <c r="J10" s="61" t="e">
        <f>ROUND(+Assets!K38,1)</f>
        <v>#REF!</v>
      </c>
      <c r="K10" s="61" t="e">
        <f>ROUND(+Assets!L38,1)</f>
        <v>#REF!</v>
      </c>
      <c r="L10" s="61" t="e">
        <f>ROUND(+Assets!M38,1)</f>
        <v>#REF!</v>
      </c>
      <c r="M10" s="61" t="e">
        <f>ROUND(+Assets!N38,1)</f>
        <v>#REF!</v>
      </c>
      <c r="N10" s="155" t="e">
        <f t="shared" si="1"/>
        <v>#REF!</v>
      </c>
      <c r="O10" s="70" t="e">
        <f>IF(H10=0,"",(G10-H10)/H10)</f>
        <v>#REF!</v>
      </c>
      <c r="P10" s="61" t="e">
        <f>ROUND(+Assets!Q38,1)</f>
        <v>#REF!</v>
      </c>
      <c r="Q10" s="61" t="e">
        <f>ROUND(+Assets!R38,1)</f>
        <v>#REF!</v>
      </c>
      <c r="R10" s="70" t="e">
        <f t="shared" si="3"/>
        <v>#REF!</v>
      </c>
      <c r="S10" s="61" t="e">
        <f>ROUND(+Assets!T38,1)</f>
        <v>#REF!</v>
      </c>
      <c r="T10" s="61" t="e">
        <f>ROUND(+Assets!U38,1)</f>
        <v>#REF!</v>
      </c>
      <c r="U10" s="70" t="e">
        <f t="shared" si="5"/>
        <v>#REF!</v>
      </c>
      <c r="V10" s="61" t="e">
        <f>ROUND(+Assets!W38,1)</f>
        <v>#REF!</v>
      </c>
      <c r="W10" s="61" t="e">
        <f>ROUND(+Assets!X38,1)</f>
        <v>#REF!</v>
      </c>
      <c r="X10" s="4" t="e">
        <f>IF(W10=0,"",(V10-W10)/W10)</f>
        <v>#REF!</v>
      </c>
      <c r="Y10" s="28"/>
      <c r="Z10" s="162" t="e">
        <f t="shared" si="13"/>
        <v>#REF!</v>
      </c>
      <c r="AA10" s="67" t="e">
        <f t="shared" si="14"/>
        <v>#REF!</v>
      </c>
    </row>
    <row r="11" spans="1:37" ht="15.95" customHeight="1">
      <c r="D11" s="25"/>
      <c r="E11" s="44" t="s">
        <v>23</v>
      </c>
      <c r="F11" s="18"/>
      <c r="G11" s="151" t="e">
        <f>ROUND(+Assets!H46,1)</f>
        <v>#REF!</v>
      </c>
      <c r="H11" s="61" t="e">
        <f>ROUND(+Assets!I46,1)</f>
        <v>#REF!</v>
      </c>
      <c r="I11" s="61" t="e">
        <f>ROUND(+Assets!J46,1)</f>
        <v>#REF!</v>
      </c>
      <c r="J11" s="61" t="e">
        <f>ROUND(+Assets!K46,1)</f>
        <v>#REF!</v>
      </c>
      <c r="K11" s="61" t="e">
        <f>ROUND(+Assets!L46,1)</f>
        <v>#REF!</v>
      </c>
      <c r="L11" s="61" t="e">
        <f>ROUND(+Assets!M46,1)</f>
        <v>#REF!</v>
      </c>
      <c r="M11" s="61" t="e">
        <f>ROUND(+Assets!N46,1)</f>
        <v>#REF!</v>
      </c>
      <c r="N11" s="155" t="e">
        <f t="shared" si="1"/>
        <v>#REF!</v>
      </c>
      <c r="O11" s="70" t="e">
        <f t="shared" si="8"/>
        <v>#REF!</v>
      </c>
      <c r="P11" s="61" t="e">
        <f>ROUND(+Assets!Q46,1)</f>
        <v>#REF!</v>
      </c>
      <c r="Q11" s="61" t="e">
        <f>ROUND(+Assets!R46,1)</f>
        <v>#REF!</v>
      </c>
      <c r="R11" s="70" t="e">
        <f t="shared" si="3"/>
        <v>#REF!</v>
      </c>
      <c r="S11" s="61" t="e">
        <f>ROUND(+Assets!T46,1)</f>
        <v>#REF!</v>
      </c>
      <c r="T11" s="61" t="e">
        <f>ROUND(+Assets!U46,1)</f>
        <v>#REF!</v>
      </c>
      <c r="U11" s="70" t="e">
        <f t="shared" si="5"/>
        <v>#REF!</v>
      </c>
      <c r="V11" s="61" t="e">
        <f>ROUND(+Assets!W46,1)</f>
        <v>#REF!</v>
      </c>
      <c r="W11" s="61" t="e">
        <f>ROUND(+Assets!X46,1)</f>
        <v>#REF!</v>
      </c>
      <c r="X11" s="4" t="e">
        <f>IF(W11=0,"",(V11-W11)/W11)-1%</f>
        <v>#REF!</v>
      </c>
      <c r="Y11" s="28"/>
      <c r="Z11" s="162" t="e">
        <f t="shared" si="13"/>
        <v>#REF!</v>
      </c>
      <c r="AA11" s="67" t="e">
        <f t="shared" si="14"/>
        <v>#REF!</v>
      </c>
    </row>
    <row r="12" spans="1:37" ht="15.95" customHeight="1">
      <c r="D12" s="25"/>
      <c r="E12" s="44" t="s">
        <v>52</v>
      </c>
      <c r="F12" s="18"/>
      <c r="G12" s="151" t="e">
        <f>ROUND(+Assets!H52,1)</f>
        <v>#REF!</v>
      </c>
      <c r="H12" s="61" t="e">
        <f>ROUND(+Assets!I52,1)</f>
        <v>#REF!</v>
      </c>
      <c r="I12" s="61" t="e">
        <f>ROUND(+Assets!J52,1)</f>
        <v>#REF!</v>
      </c>
      <c r="J12" s="61" t="e">
        <f>ROUND(+Assets!K52,1)</f>
        <v>#REF!</v>
      </c>
      <c r="K12" s="61" t="e">
        <f>ROUND(+Assets!L52,1)</f>
        <v>#REF!</v>
      </c>
      <c r="L12" s="61" t="e">
        <f>ROUND(+Assets!M52,1)</f>
        <v>#REF!</v>
      </c>
      <c r="M12" s="61" t="e">
        <f>ROUND(+Assets!N52,1)</f>
        <v>#REF!</v>
      </c>
      <c r="N12" s="155" t="e">
        <f t="shared" si="1"/>
        <v>#REF!</v>
      </c>
      <c r="O12" s="70" t="e">
        <f t="shared" si="8"/>
        <v>#REF!</v>
      </c>
      <c r="P12" s="61" t="e">
        <f>ROUND(+Assets!Q52,1)</f>
        <v>#REF!</v>
      </c>
      <c r="Q12" s="61" t="e">
        <f>ROUND(+Assets!R52,1)</f>
        <v>#REF!</v>
      </c>
      <c r="R12" s="70" t="e">
        <f t="shared" si="3"/>
        <v>#REF!</v>
      </c>
      <c r="S12" s="61" t="e">
        <f>ROUND(+Assets!T52,1)</f>
        <v>#REF!</v>
      </c>
      <c r="T12" s="61" t="e">
        <f>ROUND(+Assets!U52,1)</f>
        <v>#REF!</v>
      </c>
      <c r="U12" s="70" t="e">
        <f t="shared" si="5"/>
        <v>#REF!</v>
      </c>
      <c r="V12" s="61" t="e">
        <f>ROUND(+Assets!W52,1)</f>
        <v>#REF!</v>
      </c>
      <c r="W12" s="61" t="e">
        <f>ROUND(+Assets!X52,1)</f>
        <v>#REF!</v>
      </c>
      <c r="X12" s="4" t="e">
        <f>IF(W12=0,"",(V12-W12)/W12)-1%</f>
        <v>#REF!</v>
      </c>
      <c r="Y12" s="28"/>
      <c r="Z12" s="162" t="e">
        <f t="shared" si="13"/>
        <v>#REF!</v>
      </c>
      <c r="AA12" s="67" t="e">
        <f t="shared" si="14"/>
        <v>#REF!</v>
      </c>
    </row>
    <row r="13" spans="1:37" ht="15.95" customHeight="1">
      <c r="D13" s="25"/>
      <c r="E13" s="44" t="s">
        <v>159</v>
      </c>
      <c r="F13" s="18"/>
      <c r="G13" s="151" t="e">
        <f>ROUND(+Assets!H58,1)</f>
        <v>#REF!</v>
      </c>
      <c r="H13" s="61" t="e">
        <f>ROUND(+Assets!I58,1)</f>
        <v>#REF!</v>
      </c>
      <c r="I13" s="61" t="e">
        <f>ROUND(+Assets!J58,1)</f>
        <v>#REF!</v>
      </c>
      <c r="J13" s="61" t="e">
        <f>ROUND(+Assets!K58,1)</f>
        <v>#REF!</v>
      </c>
      <c r="K13" s="61" t="e">
        <f>ROUND(+Assets!L58,1)</f>
        <v>#REF!</v>
      </c>
      <c r="L13" s="61" t="e">
        <f>ROUND(+Assets!M58,1)</f>
        <v>#REF!</v>
      </c>
      <c r="M13" s="61" t="e">
        <f>ROUND(+Assets!N58,1)</f>
        <v>#REF!</v>
      </c>
      <c r="N13" s="155" t="e">
        <f t="shared" si="1"/>
        <v>#REF!</v>
      </c>
      <c r="O13" s="70" t="e">
        <f t="shared" si="8"/>
        <v>#REF!</v>
      </c>
      <c r="P13" s="61" t="e">
        <f>ROUND(+Assets!Q58,1)</f>
        <v>#REF!</v>
      </c>
      <c r="Q13" s="61" t="e">
        <f>ROUND(+Assets!R58,1)</f>
        <v>#REF!</v>
      </c>
      <c r="R13" s="70" t="e">
        <f t="shared" si="3"/>
        <v>#REF!</v>
      </c>
      <c r="S13" s="61" t="e">
        <f>ROUND(+Assets!T58,1)</f>
        <v>#REF!</v>
      </c>
      <c r="T13" s="61" t="e">
        <f>ROUND(+Assets!U58,1)</f>
        <v>#REF!</v>
      </c>
      <c r="U13" s="70" t="e">
        <f>IF(T13=0,"",(S13-T13)/T13)</f>
        <v>#REF!</v>
      </c>
      <c r="V13" s="61" t="e">
        <f>ROUND(+Assets!W58,1)</f>
        <v>#REF!</v>
      </c>
      <c r="W13" s="61" t="e">
        <f>ROUND(+Assets!X58,1)</f>
        <v>#REF!</v>
      </c>
      <c r="X13" s="4" t="e">
        <f t="shared" ref="X13:X18" si="15">IF(W13=0,"",(V13-W13)/W13)</f>
        <v>#REF!</v>
      </c>
      <c r="Y13" s="28"/>
      <c r="Z13" s="162" t="e">
        <f t="shared" si="13"/>
        <v>#REF!</v>
      </c>
      <c r="AA13" s="67" t="e">
        <f t="shared" si="14"/>
        <v>#REF!</v>
      </c>
    </row>
    <row r="14" spans="1:37" ht="15.95" customHeight="1">
      <c r="D14" s="25"/>
      <c r="E14" s="98" t="s">
        <v>17</v>
      </c>
      <c r="F14" s="48"/>
      <c r="G14" s="150" t="e">
        <f>+G15+G16</f>
        <v>#REF!</v>
      </c>
      <c r="H14" s="62" t="e">
        <f>+H15+H16</f>
        <v>#REF!</v>
      </c>
      <c r="I14" s="62" t="e">
        <f>+I15+I16</f>
        <v>#REF!</v>
      </c>
      <c r="J14" s="62" t="e">
        <f t="shared" ref="J14:M14" si="16">+J15+J16</f>
        <v>#REF!</v>
      </c>
      <c r="K14" s="62" t="e">
        <f>+K15+K16</f>
        <v>#REF!</v>
      </c>
      <c r="L14" s="62" t="e">
        <f t="shared" si="16"/>
        <v>#REF!</v>
      </c>
      <c r="M14" s="62" t="e">
        <f t="shared" si="16"/>
        <v>#REF!</v>
      </c>
      <c r="N14" s="157" t="e">
        <f t="shared" si="1"/>
        <v>#REF!</v>
      </c>
      <c r="O14" s="134" t="e">
        <f t="shared" si="8"/>
        <v>#REF!</v>
      </c>
      <c r="P14" s="62" t="e">
        <f t="shared" ref="P14:Q14" si="17">+P15+P16</f>
        <v>#REF!</v>
      </c>
      <c r="Q14" s="62" t="e">
        <f t="shared" si="17"/>
        <v>#REF!</v>
      </c>
      <c r="R14" s="134" t="e">
        <f t="shared" si="3"/>
        <v>#REF!</v>
      </c>
      <c r="S14" s="62" t="e">
        <f t="shared" ref="S14" si="18">+S15+S16</f>
        <v>#REF!</v>
      </c>
      <c r="T14" s="62" t="e">
        <f t="shared" ref="T14" si="19">+T15+T16</f>
        <v>#REF!</v>
      </c>
      <c r="U14" s="134" t="e">
        <f t="shared" si="5"/>
        <v>#REF!</v>
      </c>
      <c r="V14" s="62" t="e">
        <f t="shared" ref="V14:W14" si="20">+V15+V16</f>
        <v>#REF!</v>
      </c>
      <c r="W14" s="62" t="e">
        <f t="shared" si="20"/>
        <v>#REF!</v>
      </c>
      <c r="X14" s="50" t="e">
        <f t="shared" si="15"/>
        <v>#REF!</v>
      </c>
      <c r="Y14" s="28"/>
      <c r="Z14" s="162" t="e">
        <f t="shared" si="13"/>
        <v>#REF!</v>
      </c>
      <c r="AA14" s="67" t="e">
        <f t="shared" si="14"/>
        <v>#REF!</v>
      </c>
      <c r="AC14" s="1" t="e">
        <f>+I14-Assets!J65</f>
        <v>#REF!</v>
      </c>
      <c r="AD14" s="1" t="e">
        <f>+J14-Assets!K65</f>
        <v>#REF!</v>
      </c>
      <c r="AE14" s="1" t="e">
        <f>+K14-Assets!L65</f>
        <v>#REF!</v>
      </c>
      <c r="AF14" s="1" t="e">
        <f>+L14-Assets!M65</f>
        <v>#REF!</v>
      </c>
      <c r="AG14" s="1" t="e">
        <f>+M14-Assets!N65</f>
        <v>#REF!</v>
      </c>
      <c r="AJ14" s="1" t="e">
        <f>+V14-Assets!W65</f>
        <v>#REF!</v>
      </c>
      <c r="AK14" s="1" t="e">
        <f>+W14-Assets!X65</f>
        <v>#REF!</v>
      </c>
    </row>
    <row r="15" spans="1:37" ht="15.95" customHeight="1">
      <c r="D15" s="25"/>
      <c r="E15" s="99" t="s">
        <v>167</v>
      </c>
      <c r="F15" s="48"/>
      <c r="G15" s="151" t="e">
        <f>ROUND(+Assets!H73,1)</f>
        <v>#REF!</v>
      </c>
      <c r="H15" s="61" t="e">
        <f>ROUND(+Assets!I73,1)</f>
        <v>#REF!</v>
      </c>
      <c r="I15" s="61" t="e">
        <f>ROUND(+Assets!J73,1)</f>
        <v>#REF!</v>
      </c>
      <c r="J15" s="61" t="e">
        <f>ROUND(+Assets!K73,1)</f>
        <v>#REF!</v>
      </c>
      <c r="K15" s="61" t="e">
        <f>ROUND(+Assets!L73,1)</f>
        <v>#REF!</v>
      </c>
      <c r="L15" s="61" t="e">
        <f>ROUND(+Assets!M73,1)+0.1</f>
        <v>#REF!</v>
      </c>
      <c r="M15" s="61" t="e">
        <f>ROUND(+Assets!N73,1)</f>
        <v>#REF!</v>
      </c>
      <c r="N15" s="155" t="e">
        <f t="shared" si="1"/>
        <v>#REF!</v>
      </c>
      <c r="O15" s="70" t="e">
        <f t="shared" si="8"/>
        <v>#REF!</v>
      </c>
      <c r="P15" s="61" t="e">
        <f>ROUND(+Assets!Q73,1)</f>
        <v>#REF!</v>
      </c>
      <c r="Q15" s="61" t="e">
        <f>ROUND(+Assets!R73,1)</f>
        <v>#REF!</v>
      </c>
      <c r="R15" s="70" t="e">
        <f t="shared" si="3"/>
        <v>#REF!</v>
      </c>
      <c r="S15" s="61" t="e">
        <f>ROUND(+Assets!T73,1)</f>
        <v>#REF!</v>
      </c>
      <c r="T15" s="61" t="e">
        <f>ROUND(+Assets!U73,1)</f>
        <v>#REF!</v>
      </c>
      <c r="U15" s="70" t="e">
        <f t="shared" si="5"/>
        <v>#REF!</v>
      </c>
      <c r="V15" s="61" t="e">
        <f>ROUND(+Assets!W73,1)</f>
        <v>#REF!</v>
      </c>
      <c r="W15" s="61" t="e">
        <f>ROUND(+Assets!X73,1)</f>
        <v>#REF!</v>
      </c>
      <c r="X15" s="4" t="e">
        <f t="shared" si="15"/>
        <v>#REF!</v>
      </c>
      <c r="Y15" s="28"/>
      <c r="Z15" s="162" t="e">
        <f t="shared" si="13"/>
        <v>#REF!</v>
      </c>
      <c r="AA15" s="67" t="e">
        <f t="shared" si="14"/>
        <v>#REF!</v>
      </c>
    </row>
    <row r="16" spans="1:37" ht="15.95" customHeight="1">
      <c r="D16" s="25"/>
      <c r="E16" s="99" t="s">
        <v>112</v>
      </c>
      <c r="F16" s="18"/>
      <c r="G16" s="151" t="e">
        <f>ROUND(+Assets!H77,1)</f>
        <v>#REF!</v>
      </c>
      <c r="H16" s="61" t="e">
        <f>ROUND(+Assets!I77,1)</f>
        <v>#REF!</v>
      </c>
      <c r="I16" s="61" t="e">
        <f>ROUND(+Assets!J77,1)</f>
        <v>#REF!</v>
      </c>
      <c r="J16" s="61" t="e">
        <f>ROUND(+Assets!K77,1)</f>
        <v>#REF!</v>
      </c>
      <c r="K16" s="61" t="e">
        <f>ROUND(+Assets!L77,1)</f>
        <v>#REF!</v>
      </c>
      <c r="L16" s="61" t="e">
        <f>ROUND(+Assets!M77,1)-0.2</f>
        <v>#REF!</v>
      </c>
      <c r="M16" s="61" t="e">
        <f>ROUND(+Assets!N77,1)</f>
        <v>#REF!</v>
      </c>
      <c r="N16" s="155" t="e">
        <f t="shared" si="1"/>
        <v>#REF!</v>
      </c>
      <c r="O16" s="70" t="e">
        <f t="shared" si="8"/>
        <v>#REF!</v>
      </c>
      <c r="P16" s="61" t="e">
        <f>ROUND(+Assets!Q77,1)</f>
        <v>#REF!</v>
      </c>
      <c r="Q16" s="61" t="e">
        <f>ROUND(+Assets!R77,1)</f>
        <v>#REF!</v>
      </c>
      <c r="R16" s="70" t="e">
        <f t="shared" si="3"/>
        <v>#REF!</v>
      </c>
      <c r="S16" s="61" t="e">
        <f>ROUND(+Assets!T77,1)</f>
        <v>#REF!</v>
      </c>
      <c r="T16" s="61" t="e">
        <f>ROUND(+Assets!U77,1)</f>
        <v>#REF!</v>
      </c>
      <c r="U16" s="70" t="e">
        <f t="shared" si="5"/>
        <v>#REF!</v>
      </c>
      <c r="V16" s="61" t="e">
        <f>ROUND(+Assets!W77,1)</f>
        <v>#REF!</v>
      </c>
      <c r="W16" s="61" t="e">
        <f>ROUND(+Assets!X77,1)</f>
        <v>#REF!</v>
      </c>
      <c r="X16" s="4" t="e">
        <f t="shared" si="15"/>
        <v>#REF!</v>
      </c>
      <c r="Y16" s="28"/>
      <c r="Z16" s="162" t="e">
        <f>G16+H16+I16-S16</f>
        <v>#REF!</v>
      </c>
      <c r="AA16" s="67" t="e">
        <f t="shared" si="14"/>
        <v>#REF!</v>
      </c>
    </row>
    <row r="17" spans="4:37" ht="15.95" hidden="1" customHeight="1" outlineLevel="1">
      <c r="D17" s="25"/>
      <c r="E17" s="98" t="s">
        <v>148</v>
      </c>
      <c r="F17" s="18"/>
      <c r="G17" s="140" t="e">
        <f>G18</f>
        <v>#REF!</v>
      </c>
      <c r="H17" s="140" t="e">
        <f>H18</f>
        <v>#REF!</v>
      </c>
      <c r="I17" s="140" t="e">
        <f t="shared" ref="I17:M17" si="21">I18</f>
        <v>#REF!</v>
      </c>
      <c r="J17" s="140" t="e">
        <f t="shared" si="21"/>
        <v>#REF!</v>
      </c>
      <c r="K17" s="140" t="e">
        <f t="shared" si="21"/>
        <v>#REF!</v>
      </c>
      <c r="L17" s="140" t="e">
        <f t="shared" si="21"/>
        <v>#REF!</v>
      </c>
      <c r="M17" s="140" t="e">
        <f t="shared" si="21"/>
        <v>#REF!</v>
      </c>
      <c r="N17" s="70" t="e">
        <f t="shared" si="1"/>
        <v>#REF!</v>
      </c>
      <c r="O17" s="70" t="e">
        <f t="shared" ref="O17:O18" si="22">IF(I17=0,"",(H17-I17)/I17)</f>
        <v>#REF!</v>
      </c>
      <c r="P17" s="140" t="e">
        <f>P18</f>
        <v>#REF!</v>
      </c>
      <c r="Q17" s="140" t="e">
        <f>Q18</f>
        <v>#REF!</v>
      </c>
      <c r="R17" s="70" t="e">
        <f t="shared" si="3"/>
        <v>#REF!</v>
      </c>
      <c r="S17" s="140" t="e">
        <f t="shared" ref="S17:W17" si="23">S18</f>
        <v>#REF!</v>
      </c>
      <c r="T17" s="140" t="e">
        <f t="shared" si="23"/>
        <v>#REF!</v>
      </c>
      <c r="U17" s="70" t="e">
        <f t="shared" si="5"/>
        <v>#REF!</v>
      </c>
      <c r="V17" s="140" t="e">
        <f t="shared" si="23"/>
        <v>#REF!</v>
      </c>
      <c r="W17" s="140" t="e">
        <f t="shared" si="23"/>
        <v>#REF!</v>
      </c>
      <c r="X17" s="4" t="e">
        <f t="shared" si="15"/>
        <v>#REF!</v>
      </c>
      <c r="Y17" s="28"/>
      <c r="Z17" s="162" t="e">
        <f t="shared" si="13"/>
        <v>#REF!</v>
      </c>
      <c r="AA17" s="67"/>
    </row>
    <row r="18" spans="4:37" ht="15.95" hidden="1" customHeight="1" outlineLevel="1">
      <c r="D18" s="25"/>
      <c r="E18" s="99" t="s">
        <v>149</v>
      </c>
      <c r="F18" s="18"/>
      <c r="G18" s="140" t="e">
        <f>ROUND(Assets!H87,1)</f>
        <v>#REF!</v>
      </c>
      <c r="H18" s="140" t="e">
        <f>ROUND(Assets!I87,1)</f>
        <v>#REF!</v>
      </c>
      <c r="I18" s="140" t="e">
        <f>ROUND(Assets!J87,1)</f>
        <v>#REF!</v>
      </c>
      <c r="J18" s="140" t="e">
        <f>ROUND(Assets!K87,1)</f>
        <v>#REF!</v>
      </c>
      <c r="K18" s="140" t="e">
        <f>ROUND(Assets!L87,1)</f>
        <v>#REF!</v>
      </c>
      <c r="L18" s="140" t="e">
        <f>ROUND(Assets!M87,1)</f>
        <v>#REF!</v>
      </c>
      <c r="M18" s="140" t="e">
        <f>ROUND(Assets!N87,1)</f>
        <v>#REF!</v>
      </c>
      <c r="N18" s="70" t="e">
        <f t="shared" si="1"/>
        <v>#REF!</v>
      </c>
      <c r="O18" s="70" t="e">
        <f t="shared" si="22"/>
        <v>#REF!</v>
      </c>
      <c r="P18" s="140" t="e">
        <f>ROUND(Assets!Q87,1)</f>
        <v>#REF!</v>
      </c>
      <c r="Q18" s="140" t="e">
        <f>ROUND(Assets!R87,1)</f>
        <v>#REF!</v>
      </c>
      <c r="R18" s="70" t="e">
        <f t="shared" si="3"/>
        <v>#REF!</v>
      </c>
      <c r="S18" s="140" t="e">
        <f>ROUND(Assets!T87,1)</f>
        <v>#REF!</v>
      </c>
      <c r="T18" s="140" t="e">
        <f>ROUND(Assets!U87,1)</f>
        <v>#REF!</v>
      </c>
      <c r="U18" s="70" t="e">
        <f t="shared" si="5"/>
        <v>#REF!</v>
      </c>
      <c r="V18" s="140" t="e">
        <f>ROUND(Assets!W87,1)</f>
        <v>#REF!</v>
      </c>
      <c r="W18" s="140" t="e">
        <f>ROUND(Assets!X87,1)</f>
        <v>#REF!</v>
      </c>
      <c r="X18" s="4" t="e">
        <f t="shared" si="15"/>
        <v>#REF!</v>
      </c>
      <c r="Y18" s="28"/>
      <c r="Z18" s="162" t="e">
        <f t="shared" si="13"/>
        <v>#REF!</v>
      </c>
      <c r="AA18" s="67"/>
    </row>
    <row r="19" spans="4:37" ht="15.95" customHeight="1" collapsed="1">
      <c r="D19" s="25"/>
      <c r="E19" s="135" t="s">
        <v>109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28"/>
      <c r="Z19" s="162">
        <f t="shared" si="13"/>
        <v>0</v>
      </c>
      <c r="AA19" s="67"/>
    </row>
    <row r="20" spans="4:37" ht="15.95" customHeight="1">
      <c r="D20" s="25"/>
      <c r="E20" s="98" t="s">
        <v>78</v>
      </c>
      <c r="F20" s="48"/>
      <c r="G20" s="150" t="e">
        <f>+G21+G27</f>
        <v>#REF!</v>
      </c>
      <c r="H20" s="62" t="e">
        <f>+H21+H27</f>
        <v>#REF!</v>
      </c>
      <c r="I20" s="62" t="e">
        <f t="shared" ref="I20:M20" si="24">+I21+I27</f>
        <v>#REF!</v>
      </c>
      <c r="J20" s="62" t="e">
        <f t="shared" si="24"/>
        <v>#REF!</v>
      </c>
      <c r="K20" s="62" t="e">
        <f t="shared" si="24"/>
        <v>#REF!</v>
      </c>
      <c r="L20" s="62" t="e">
        <f t="shared" si="24"/>
        <v>#REF!</v>
      </c>
      <c r="M20" s="62" t="e">
        <f t="shared" si="24"/>
        <v>#REF!</v>
      </c>
      <c r="N20" s="157" t="e">
        <f t="shared" ref="N20:N31" si="25">IF(K20=0,"",(G20-K20)/K20)</f>
        <v>#REF!</v>
      </c>
      <c r="O20" s="134" t="e">
        <f t="shared" ref="O20:O29" si="26">IF(H20=0,"",(G20-H20)/H20)</f>
        <v>#REF!</v>
      </c>
      <c r="P20" s="62" t="e">
        <f t="shared" ref="P20:Q20" si="27">+P21+P27</f>
        <v>#REF!</v>
      </c>
      <c r="Q20" s="62" t="e">
        <f t="shared" si="27"/>
        <v>#REF!</v>
      </c>
      <c r="R20" s="134" t="e">
        <f t="shared" ref="R20:R31" si="28">IF(Q20=0,"",(P20-Q20)/Q20)</f>
        <v>#REF!</v>
      </c>
      <c r="S20" s="62" t="e">
        <f t="shared" ref="S20" si="29">+S21+S27</f>
        <v>#REF!</v>
      </c>
      <c r="T20" s="62" t="e">
        <f t="shared" ref="T20" si="30">+T21+T27</f>
        <v>#REF!</v>
      </c>
      <c r="U20" s="134" t="e">
        <f t="shared" ref="U20:U31" si="31">IF(T20=0,"",(S20-T20)/T20)</f>
        <v>#REF!</v>
      </c>
      <c r="V20" s="62" t="e">
        <f t="shared" ref="V20:W20" si="32">+V21+V27</f>
        <v>#REF!</v>
      </c>
      <c r="W20" s="62" t="e">
        <f t="shared" si="32"/>
        <v>#REF!</v>
      </c>
      <c r="X20" s="134" t="e">
        <f>IF(W20=0,"",(V20-W20)/W20)</f>
        <v>#REF!</v>
      </c>
      <c r="Y20" s="28"/>
      <c r="Z20" s="162" t="e">
        <f t="shared" si="13"/>
        <v>#REF!</v>
      </c>
      <c r="AA20" s="67" t="e">
        <f>SUM(J20:M20)-W20</f>
        <v>#REF!</v>
      </c>
      <c r="AC20" s="1" t="e">
        <f>+I20-Assets!J10</f>
        <v>#REF!</v>
      </c>
      <c r="AD20" s="1" t="e">
        <f>+J20-Assets!K10</f>
        <v>#REF!</v>
      </c>
      <c r="AE20" s="1" t="e">
        <f>+K20-Assets!L10</f>
        <v>#REF!</v>
      </c>
      <c r="AF20" s="1" t="e">
        <f>+L20-Assets!M10</f>
        <v>#REF!</v>
      </c>
      <c r="AG20" s="1" t="e">
        <f>+M20-Assets!N10</f>
        <v>#REF!</v>
      </c>
      <c r="AH20" s="1"/>
      <c r="AI20" s="1"/>
      <c r="AJ20" s="1" t="e">
        <f>+V20-Assets!W10</f>
        <v>#REF!</v>
      </c>
      <c r="AK20" s="1" t="e">
        <f>+W20-Assets!X10</f>
        <v>#REF!</v>
      </c>
    </row>
    <row r="21" spans="4:37" ht="15.95" customHeight="1">
      <c r="D21" s="25"/>
      <c r="E21" s="97" t="s">
        <v>75</v>
      </c>
      <c r="F21" s="48"/>
      <c r="G21" s="150" t="e">
        <f>SUM(G22:G26)</f>
        <v>#REF!</v>
      </c>
      <c r="H21" s="62" t="e">
        <f>SUM(H22:H26)</f>
        <v>#REF!</v>
      </c>
      <c r="I21" s="62" t="e">
        <f>SUM(I22:I26)</f>
        <v>#REF!</v>
      </c>
      <c r="J21" s="62" t="e">
        <f t="shared" ref="J21" si="33">SUM(J22:J26)</f>
        <v>#REF!</v>
      </c>
      <c r="K21" s="62" t="e">
        <f t="shared" ref="K21" si="34">SUM(K22:K26)</f>
        <v>#REF!</v>
      </c>
      <c r="L21" s="62" t="e">
        <f t="shared" ref="L21" si="35">SUM(L22:L26)</f>
        <v>#REF!</v>
      </c>
      <c r="M21" s="62" t="e">
        <f t="shared" ref="M21" si="36">SUM(M22:M26)</f>
        <v>#REF!</v>
      </c>
      <c r="N21" s="157" t="e">
        <f t="shared" si="25"/>
        <v>#REF!</v>
      </c>
      <c r="O21" s="134" t="e">
        <f t="shared" si="26"/>
        <v>#REF!</v>
      </c>
      <c r="P21" s="62" t="e">
        <f t="shared" ref="P21:Q21" si="37">SUM(P22:P26)</f>
        <v>#REF!</v>
      </c>
      <c r="Q21" s="62" t="e">
        <f t="shared" si="37"/>
        <v>#REF!</v>
      </c>
      <c r="R21" s="134" t="e">
        <f t="shared" si="28"/>
        <v>#REF!</v>
      </c>
      <c r="S21" s="62" t="e">
        <f t="shared" ref="S21" si="38">SUM(S22:S26)</f>
        <v>#REF!</v>
      </c>
      <c r="T21" s="62" t="e">
        <f t="shared" ref="T21:V21" si="39">SUM(T22:T26)</f>
        <v>#REF!</v>
      </c>
      <c r="U21" s="134" t="e">
        <f t="shared" si="31"/>
        <v>#REF!</v>
      </c>
      <c r="V21" s="62" t="e">
        <f t="shared" si="39"/>
        <v>#REF!</v>
      </c>
      <c r="W21" s="62" t="e">
        <f t="shared" ref="W21" si="40">SUM(W22:W26)</f>
        <v>#REF!</v>
      </c>
      <c r="X21" s="50" t="e">
        <f>IF(W21=0,"",(V21-W21)/W21)</f>
        <v>#REF!</v>
      </c>
      <c r="Y21" s="28"/>
      <c r="Z21" s="162" t="e">
        <f t="shared" si="13"/>
        <v>#REF!</v>
      </c>
      <c r="AA21" s="67" t="e">
        <f t="shared" ref="AA21:AA29" si="41">SUM(J21:M21)-W21</f>
        <v>#REF!</v>
      </c>
      <c r="AC21" s="1" t="e">
        <f>+I21-Assets!J21</f>
        <v>#REF!</v>
      </c>
      <c r="AD21" s="1" t="e">
        <f>+J21-Assets!K21</f>
        <v>#REF!</v>
      </c>
      <c r="AE21" s="1" t="e">
        <f>+K21-Assets!L21</f>
        <v>#REF!</v>
      </c>
      <c r="AF21" s="1" t="e">
        <f>+L21-Assets!M21</f>
        <v>#REF!</v>
      </c>
      <c r="AG21" s="1" t="e">
        <f>+M21-Assets!N21</f>
        <v>#REF!</v>
      </c>
      <c r="AH21" s="1"/>
      <c r="AI21" s="1"/>
      <c r="AJ21" s="1" t="e">
        <f>+V21-Assets!W21</f>
        <v>#REF!</v>
      </c>
      <c r="AK21" s="1" t="e">
        <f>+W21-Assets!X21</f>
        <v>#REF!</v>
      </c>
    </row>
    <row r="22" spans="4:37" ht="15.95" customHeight="1">
      <c r="D22" s="25"/>
      <c r="E22" s="44" t="s">
        <v>22</v>
      </c>
      <c r="F22" s="18"/>
      <c r="G22" s="151" t="e">
        <f>ROUND(+Assets!H33,1)</f>
        <v>#REF!</v>
      </c>
      <c r="H22" s="61" t="e">
        <f>ROUND(+Assets!I33,1)</f>
        <v>#REF!</v>
      </c>
      <c r="I22" s="61" t="e">
        <f>ROUND(+Assets!J33,1)</f>
        <v>#REF!</v>
      </c>
      <c r="J22" s="61" t="e">
        <f>ROUND(+Assets!K33,1)</f>
        <v>#REF!</v>
      </c>
      <c r="K22" s="61" t="e">
        <f>ROUND(+Assets!L33,1)</f>
        <v>#REF!</v>
      </c>
      <c r="L22" s="61" t="e">
        <f>ROUND(+Assets!M33,1)</f>
        <v>#REF!</v>
      </c>
      <c r="M22" s="61" t="e">
        <f>ROUND(+Assets!N33,1)</f>
        <v>#REF!</v>
      </c>
      <c r="N22" s="155" t="e">
        <f t="shared" si="25"/>
        <v>#REF!</v>
      </c>
      <c r="O22" s="70" t="e">
        <f t="shared" si="26"/>
        <v>#REF!</v>
      </c>
      <c r="P22" s="61" t="e">
        <f>ROUND(+Assets!Q33,1)</f>
        <v>#REF!</v>
      </c>
      <c r="Q22" s="61" t="e">
        <f>ROUND(+Assets!R33,1)</f>
        <v>#REF!</v>
      </c>
      <c r="R22" s="70" t="e">
        <f t="shared" si="28"/>
        <v>#REF!</v>
      </c>
      <c r="S22" s="61" t="e">
        <f>ROUND(+Assets!T33,1)</f>
        <v>#REF!</v>
      </c>
      <c r="T22" s="61" t="e">
        <f>ROUND(+Assets!U33,1)</f>
        <v>#REF!</v>
      </c>
      <c r="U22" s="70" t="e">
        <f t="shared" si="31"/>
        <v>#REF!</v>
      </c>
      <c r="V22" s="61" t="e">
        <f>ROUND(+Assets!W33,1)</f>
        <v>#REF!</v>
      </c>
      <c r="W22" s="61" t="e">
        <f>ROUND(+Assets!X33,1)</f>
        <v>#REF!</v>
      </c>
      <c r="X22" s="4" t="e">
        <f>IF(W22=0,"",(V22-W22)/W22)</f>
        <v>#REF!</v>
      </c>
      <c r="Y22" s="28"/>
      <c r="Z22" s="162" t="e">
        <f t="shared" si="13"/>
        <v>#REF!</v>
      </c>
      <c r="AA22" s="67" t="e">
        <f t="shared" si="41"/>
        <v>#REF!</v>
      </c>
    </row>
    <row r="23" spans="4:37" ht="15.95" customHeight="1">
      <c r="D23" s="25"/>
      <c r="E23" s="44" t="s">
        <v>30</v>
      </c>
      <c r="F23" s="18"/>
      <c r="G23" s="151" t="e">
        <f>ROUND(+Assets!H39,1)</f>
        <v>#REF!</v>
      </c>
      <c r="H23" s="61" t="e">
        <f>ROUND(+Assets!I39,1)</f>
        <v>#REF!</v>
      </c>
      <c r="I23" s="61" t="e">
        <f>ROUND(+Assets!J39,1)</f>
        <v>#REF!</v>
      </c>
      <c r="J23" s="61" t="e">
        <f>ROUND(+Assets!K39,1)</f>
        <v>#REF!</v>
      </c>
      <c r="K23" s="61" t="e">
        <f>ROUND(+Assets!L39,1)</f>
        <v>#REF!</v>
      </c>
      <c r="L23" s="61" t="e">
        <f>ROUND(+Assets!M39,1)</f>
        <v>#REF!</v>
      </c>
      <c r="M23" s="61" t="e">
        <f>ROUND(+Assets!N39,1)</f>
        <v>#REF!</v>
      </c>
      <c r="N23" s="155" t="e">
        <f t="shared" si="25"/>
        <v>#REF!</v>
      </c>
      <c r="O23" s="70" t="e">
        <f t="shared" si="26"/>
        <v>#REF!</v>
      </c>
      <c r="P23" s="61" t="e">
        <f>ROUND(+Assets!Q39,1)</f>
        <v>#REF!</v>
      </c>
      <c r="Q23" s="61" t="e">
        <f>ROUND(+Assets!R39,1)</f>
        <v>#REF!</v>
      </c>
      <c r="R23" s="70" t="e">
        <f t="shared" si="28"/>
        <v>#REF!</v>
      </c>
      <c r="S23" s="61" t="e">
        <f>ROUND(+Assets!T39,1)</f>
        <v>#REF!</v>
      </c>
      <c r="T23" s="61" t="e">
        <f>ROUND(+Assets!U39,1)</f>
        <v>#REF!</v>
      </c>
      <c r="U23" s="70" t="e">
        <f t="shared" si="31"/>
        <v>#REF!</v>
      </c>
      <c r="V23" s="61" t="e">
        <f>ROUND(+Assets!W39,1)</f>
        <v>#REF!</v>
      </c>
      <c r="W23" s="61" t="e">
        <f>ROUND(+Assets!X39,1)</f>
        <v>#REF!</v>
      </c>
      <c r="X23" s="4" t="e">
        <f>IF(W23=0,"",(V23-W23)/W23)</f>
        <v>#REF!</v>
      </c>
      <c r="Y23" s="28"/>
      <c r="Z23" s="162" t="e">
        <f t="shared" si="13"/>
        <v>#REF!</v>
      </c>
      <c r="AA23" s="67" t="e">
        <f t="shared" si="41"/>
        <v>#REF!</v>
      </c>
    </row>
    <row r="24" spans="4:37" ht="15.95" customHeight="1">
      <c r="D24" s="25"/>
      <c r="E24" s="44" t="s">
        <v>23</v>
      </c>
      <c r="F24" s="18"/>
      <c r="G24" s="151" t="e">
        <f>ROUND(+Assets!H47,1)</f>
        <v>#REF!</v>
      </c>
      <c r="H24" s="61" t="e">
        <f>ROUND(+Assets!I47,1)</f>
        <v>#REF!</v>
      </c>
      <c r="I24" s="61" t="e">
        <f>ROUND(+Assets!J47,1)</f>
        <v>#REF!</v>
      </c>
      <c r="J24" s="61" t="e">
        <f>ROUND(+Assets!K47,1)</f>
        <v>#REF!</v>
      </c>
      <c r="K24" s="61" t="e">
        <f>ROUND(+Assets!L47,1)-0.1</f>
        <v>#REF!</v>
      </c>
      <c r="L24" s="61" t="e">
        <f>ROUND(+Assets!M47,1)</f>
        <v>#REF!</v>
      </c>
      <c r="M24" s="61" t="e">
        <f>ROUND(+Assets!N47,1)</f>
        <v>#REF!</v>
      </c>
      <c r="N24" s="155" t="e">
        <f t="shared" si="25"/>
        <v>#REF!</v>
      </c>
      <c r="O24" s="70" t="e">
        <f t="shared" si="26"/>
        <v>#REF!</v>
      </c>
      <c r="P24" s="61" t="e">
        <f>ROUND(+Assets!Q47,1)</f>
        <v>#REF!</v>
      </c>
      <c r="Q24" s="61" t="e">
        <f>ROUND(+Assets!R47,1)</f>
        <v>#REF!</v>
      </c>
      <c r="R24" s="70" t="e">
        <f t="shared" si="28"/>
        <v>#REF!</v>
      </c>
      <c r="S24" s="61" t="e">
        <f>ROUND(+Assets!T47,1)</f>
        <v>#REF!</v>
      </c>
      <c r="T24" s="61" t="e">
        <f>ROUND(+Assets!U47,1)</f>
        <v>#REF!</v>
      </c>
      <c r="U24" s="70" t="e">
        <f t="shared" si="31"/>
        <v>#REF!</v>
      </c>
      <c r="V24" s="61" t="e">
        <f>ROUND(+Assets!W47,1)</f>
        <v>#REF!</v>
      </c>
      <c r="W24" s="61" t="e">
        <f>ROUND(+Assets!X47,1)</f>
        <v>#REF!</v>
      </c>
      <c r="X24" s="4" t="e">
        <f>IF(W24=0,"",(V24-W24)/W24)-1%</f>
        <v>#REF!</v>
      </c>
      <c r="Y24" s="28"/>
      <c r="Z24" s="162" t="e">
        <f t="shared" si="13"/>
        <v>#REF!</v>
      </c>
      <c r="AA24" s="67" t="e">
        <f t="shared" si="41"/>
        <v>#REF!</v>
      </c>
    </row>
    <row r="25" spans="4:37" ht="15.95" customHeight="1">
      <c r="D25" s="25"/>
      <c r="E25" s="44" t="s">
        <v>52</v>
      </c>
      <c r="F25" s="18"/>
      <c r="G25" s="151" t="e">
        <f>ROUND(+Assets!H53,1)</f>
        <v>#REF!</v>
      </c>
      <c r="H25" s="61" t="e">
        <f>ROUND(+Assets!I53,1)</f>
        <v>#REF!</v>
      </c>
      <c r="I25" s="61" t="e">
        <f>ROUND(+Assets!J53,1)</f>
        <v>#REF!</v>
      </c>
      <c r="J25" s="61" t="e">
        <f>ROUND(+Assets!K53,1)</f>
        <v>#REF!</v>
      </c>
      <c r="K25" s="61" t="e">
        <f>ROUND(+Assets!L53,1)</f>
        <v>#REF!</v>
      </c>
      <c r="L25" s="61" t="e">
        <f>ROUND(+Assets!M53,1)</f>
        <v>#REF!</v>
      </c>
      <c r="M25" s="61" t="e">
        <f>ROUND(+Assets!N53,1)</f>
        <v>#REF!</v>
      </c>
      <c r="N25" s="155" t="e">
        <f t="shared" si="25"/>
        <v>#REF!</v>
      </c>
      <c r="O25" s="70" t="e">
        <f t="shared" si="26"/>
        <v>#REF!</v>
      </c>
      <c r="P25" s="61" t="e">
        <f>ROUND(+Assets!Q53,1)</f>
        <v>#REF!</v>
      </c>
      <c r="Q25" s="61" t="e">
        <f>ROUND(+Assets!R53,1)</f>
        <v>#REF!</v>
      </c>
      <c r="R25" s="70" t="e">
        <f t="shared" si="28"/>
        <v>#REF!</v>
      </c>
      <c r="S25" s="61" t="e">
        <f>ROUND(+Assets!T53,1)</f>
        <v>#REF!</v>
      </c>
      <c r="T25" s="61" t="e">
        <f>ROUND(+Assets!U53,1)</f>
        <v>#REF!</v>
      </c>
      <c r="U25" s="70" t="e">
        <f t="shared" si="31"/>
        <v>#REF!</v>
      </c>
      <c r="V25" s="61" t="e">
        <f>ROUND(+Assets!W53,1)</f>
        <v>#REF!</v>
      </c>
      <c r="W25" s="61" t="e">
        <f>ROUND(+Assets!X53,1)</f>
        <v>#REF!</v>
      </c>
      <c r="X25" s="4" t="e">
        <f>IF(W25=0,"",(V25-W25)/W25)-1%</f>
        <v>#REF!</v>
      </c>
      <c r="Y25" s="28"/>
      <c r="Z25" s="162" t="e">
        <f t="shared" si="13"/>
        <v>#REF!</v>
      </c>
      <c r="AA25" s="67" t="e">
        <f t="shared" si="41"/>
        <v>#REF!</v>
      </c>
    </row>
    <row r="26" spans="4:37" ht="15.95" customHeight="1">
      <c r="D26" s="25"/>
      <c r="E26" s="44" t="s">
        <v>159</v>
      </c>
      <c r="F26" s="18"/>
      <c r="G26" s="151" t="e">
        <f>ROUND(+Assets!H59,1)</f>
        <v>#REF!</v>
      </c>
      <c r="H26" s="61" t="e">
        <f>ROUND(+Assets!I59,1)</f>
        <v>#REF!</v>
      </c>
      <c r="I26" s="61" t="e">
        <f>ROUND(+Assets!J59,1)</f>
        <v>#REF!</v>
      </c>
      <c r="J26" s="61" t="e">
        <f>ROUND(+Assets!K59,1)</f>
        <v>#REF!</v>
      </c>
      <c r="K26" s="61" t="e">
        <f>ROUND(+Assets!L59,1)</f>
        <v>#REF!</v>
      </c>
      <c r="L26" s="61" t="e">
        <f>ROUND(+Assets!M59,1)</f>
        <v>#REF!</v>
      </c>
      <c r="M26" s="61" t="e">
        <f>ROUND(+Assets!N59,1)</f>
        <v>#REF!</v>
      </c>
      <c r="N26" s="155" t="e">
        <f t="shared" si="25"/>
        <v>#REF!</v>
      </c>
      <c r="O26" s="70" t="e">
        <f t="shared" si="26"/>
        <v>#REF!</v>
      </c>
      <c r="P26" s="61" t="e">
        <f>ROUND(+Assets!Q59,1)</f>
        <v>#REF!</v>
      </c>
      <c r="Q26" s="61" t="e">
        <f>ROUND(+Assets!R59,1)</f>
        <v>#REF!</v>
      </c>
      <c r="R26" s="70" t="e">
        <f t="shared" si="28"/>
        <v>#REF!</v>
      </c>
      <c r="S26" s="61" t="e">
        <f>ROUND(+Assets!T59,1)</f>
        <v>#REF!</v>
      </c>
      <c r="T26" s="61" t="e">
        <f>ROUND(+Assets!U59,1)</f>
        <v>#REF!</v>
      </c>
      <c r="U26" s="70" t="e">
        <f t="shared" si="31"/>
        <v>#REF!</v>
      </c>
      <c r="V26" s="61" t="e">
        <f>ROUND(+Assets!W59,1)</f>
        <v>#REF!</v>
      </c>
      <c r="W26" s="61" t="e">
        <f>ROUND(+Assets!X59,1)</f>
        <v>#REF!</v>
      </c>
      <c r="X26" s="4" t="e">
        <f t="shared" ref="X26:X31" si="42">IF(W26=0,"",(V26-W26)/W26)</f>
        <v>#REF!</v>
      </c>
      <c r="Y26" s="28"/>
      <c r="Z26" s="162" t="e">
        <f t="shared" si="13"/>
        <v>#REF!</v>
      </c>
      <c r="AA26" s="67" t="e">
        <f t="shared" si="41"/>
        <v>#REF!</v>
      </c>
    </row>
    <row r="27" spans="4:37" ht="15.95" customHeight="1">
      <c r="D27" s="25"/>
      <c r="E27" s="98" t="s">
        <v>17</v>
      </c>
      <c r="F27" s="48"/>
      <c r="G27" s="150" t="e">
        <f>+G28+G29</f>
        <v>#REF!</v>
      </c>
      <c r="H27" s="62" t="e">
        <f>+H28+H29</f>
        <v>#REF!</v>
      </c>
      <c r="I27" s="62" t="e">
        <f>+I28+I29</f>
        <v>#REF!</v>
      </c>
      <c r="J27" s="62" t="e">
        <f t="shared" ref="J27:M27" si="43">+J28+J29</f>
        <v>#REF!</v>
      </c>
      <c r="K27" s="62" t="e">
        <f t="shared" si="43"/>
        <v>#REF!</v>
      </c>
      <c r="L27" s="62" t="e">
        <f>+L28+L29+0.1</f>
        <v>#REF!</v>
      </c>
      <c r="M27" s="62" t="e">
        <f t="shared" si="43"/>
        <v>#REF!</v>
      </c>
      <c r="N27" s="157" t="e">
        <f t="shared" si="25"/>
        <v>#REF!</v>
      </c>
      <c r="O27" s="134" t="e">
        <f t="shared" si="26"/>
        <v>#REF!</v>
      </c>
      <c r="P27" s="62" t="e">
        <f t="shared" ref="P27:Q27" si="44">+P28+P29</f>
        <v>#REF!</v>
      </c>
      <c r="Q27" s="62" t="e">
        <f t="shared" si="44"/>
        <v>#REF!</v>
      </c>
      <c r="R27" s="134" t="e">
        <f t="shared" si="28"/>
        <v>#REF!</v>
      </c>
      <c r="S27" s="62" t="e">
        <f t="shared" ref="S27" si="45">+S28+S29</f>
        <v>#REF!</v>
      </c>
      <c r="T27" s="62" t="e">
        <f t="shared" ref="T27:V27" si="46">+T28+T29</f>
        <v>#REF!</v>
      </c>
      <c r="U27" s="134" t="e">
        <f t="shared" si="31"/>
        <v>#REF!</v>
      </c>
      <c r="V27" s="62" t="e">
        <f t="shared" si="46"/>
        <v>#REF!</v>
      </c>
      <c r="W27" s="62" t="e">
        <f t="shared" ref="W27" si="47">+W28+W29</f>
        <v>#REF!</v>
      </c>
      <c r="X27" s="50" t="e">
        <f t="shared" si="42"/>
        <v>#REF!</v>
      </c>
      <c r="Y27" s="28"/>
      <c r="Z27" s="162" t="e">
        <f t="shared" si="13"/>
        <v>#REF!</v>
      </c>
      <c r="AA27" s="67" t="e">
        <f t="shared" si="41"/>
        <v>#REF!</v>
      </c>
      <c r="AC27" s="1" t="e">
        <f>+I27-Assets!J66</f>
        <v>#REF!</v>
      </c>
      <c r="AD27" s="1" t="e">
        <f>+J27-Assets!K66</f>
        <v>#REF!</v>
      </c>
      <c r="AE27" s="1" t="e">
        <f>+K27-Assets!L66</f>
        <v>#REF!</v>
      </c>
      <c r="AF27" s="1" t="e">
        <f>+L27-Assets!M66</f>
        <v>#REF!</v>
      </c>
      <c r="AG27" s="1" t="e">
        <f>+M27-Assets!N66</f>
        <v>#REF!</v>
      </c>
      <c r="AJ27" s="1" t="e">
        <f>+V27-Assets!W66</f>
        <v>#REF!</v>
      </c>
      <c r="AK27" s="1" t="e">
        <f>+W27-Assets!X66</f>
        <v>#REF!</v>
      </c>
    </row>
    <row r="28" spans="4:37" ht="15.95" customHeight="1">
      <c r="D28" s="25"/>
      <c r="E28" s="99" t="s">
        <v>167</v>
      </c>
      <c r="F28" s="48"/>
      <c r="G28" s="151" t="e">
        <f>ROUND(+Assets!H74,1)</f>
        <v>#REF!</v>
      </c>
      <c r="H28" s="61" t="e">
        <f>ROUND(+Assets!I74,1)</f>
        <v>#REF!</v>
      </c>
      <c r="I28" s="61" t="e">
        <f>ROUND(+Assets!J74,1)</f>
        <v>#REF!</v>
      </c>
      <c r="J28" s="61" t="e">
        <f>ROUND(+Assets!K74,1)</f>
        <v>#REF!</v>
      </c>
      <c r="K28" s="61" t="e">
        <f>ROUND(+Assets!L74,1)</f>
        <v>#REF!</v>
      </c>
      <c r="L28" s="61" t="e">
        <f>ROUND(+Assets!M74,1)</f>
        <v>#REF!</v>
      </c>
      <c r="M28" s="61" t="e">
        <f>ROUND(+Assets!N74,1)</f>
        <v>#REF!</v>
      </c>
      <c r="N28" s="155" t="e">
        <f t="shared" si="25"/>
        <v>#REF!</v>
      </c>
      <c r="O28" s="70" t="e">
        <f t="shared" si="26"/>
        <v>#REF!</v>
      </c>
      <c r="P28" s="61" t="e">
        <f>ROUND(+Assets!Q74,1)</f>
        <v>#REF!</v>
      </c>
      <c r="Q28" s="61" t="e">
        <f>ROUND(+Assets!R74,1)</f>
        <v>#REF!</v>
      </c>
      <c r="R28" s="70" t="e">
        <f t="shared" si="28"/>
        <v>#REF!</v>
      </c>
      <c r="S28" s="61" t="e">
        <f>ROUND(+Assets!T74,1)</f>
        <v>#REF!</v>
      </c>
      <c r="T28" s="61" t="e">
        <f>ROUND(+Assets!U74,1)</f>
        <v>#REF!</v>
      </c>
      <c r="U28" s="70" t="e">
        <f t="shared" si="31"/>
        <v>#REF!</v>
      </c>
      <c r="V28" s="61" t="e">
        <f>ROUND(+Assets!W74,1)</f>
        <v>#REF!</v>
      </c>
      <c r="W28" s="61" t="e">
        <f>ROUND(+Assets!X74,1)</f>
        <v>#REF!</v>
      </c>
      <c r="X28" s="4" t="e">
        <f t="shared" si="42"/>
        <v>#REF!</v>
      </c>
      <c r="Y28" s="28"/>
      <c r="Z28" s="162" t="e">
        <f t="shared" si="13"/>
        <v>#REF!</v>
      </c>
      <c r="AA28" s="67" t="e">
        <f t="shared" si="41"/>
        <v>#REF!</v>
      </c>
    </row>
    <row r="29" spans="4:37" ht="15.95" customHeight="1">
      <c r="D29" s="25"/>
      <c r="E29" s="99" t="s">
        <v>112</v>
      </c>
      <c r="F29" s="18"/>
      <c r="G29" s="151" t="e">
        <f>ROUND(+Assets!H78,1)</f>
        <v>#REF!</v>
      </c>
      <c r="H29" s="61" t="e">
        <f>ROUND(+Assets!I78,1)+0.1</f>
        <v>#REF!</v>
      </c>
      <c r="I29" s="61" t="e">
        <f>ROUND(+Assets!J78,1)</f>
        <v>#REF!</v>
      </c>
      <c r="J29" s="61" t="e">
        <f>ROUND(+Assets!K78,1)</f>
        <v>#REF!</v>
      </c>
      <c r="K29" s="61" t="e">
        <f>ROUND(+Assets!L78,1)</f>
        <v>#REF!</v>
      </c>
      <c r="L29" s="61" t="e">
        <f>ROUND(+Assets!M78,1)</f>
        <v>#REF!</v>
      </c>
      <c r="M29" s="61" t="e">
        <f>ROUND(+Assets!N78,1)</f>
        <v>#REF!</v>
      </c>
      <c r="N29" s="155" t="e">
        <f t="shared" si="25"/>
        <v>#REF!</v>
      </c>
      <c r="O29" s="70" t="e">
        <f t="shared" si="26"/>
        <v>#REF!</v>
      </c>
      <c r="P29" s="61" t="e">
        <f>ROUND(+Assets!Q78,1)</f>
        <v>#REF!</v>
      </c>
      <c r="Q29" s="61" t="e">
        <f>ROUND(+Assets!R78,1)</f>
        <v>#REF!</v>
      </c>
      <c r="R29" s="70" t="e">
        <f t="shared" si="28"/>
        <v>#REF!</v>
      </c>
      <c r="S29" s="61" t="e">
        <f>ROUND(+Assets!T78,1)</f>
        <v>#REF!</v>
      </c>
      <c r="T29" s="61" t="e">
        <f>ROUND(+Assets!U78,1)</f>
        <v>#REF!</v>
      </c>
      <c r="U29" s="70" t="e">
        <f t="shared" si="31"/>
        <v>#REF!</v>
      </c>
      <c r="V29" s="61" t="e">
        <f>ROUND(+Assets!W78,1)</f>
        <v>#REF!</v>
      </c>
      <c r="W29" s="61" t="e">
        <f>ROUND(+Assets!X78,1)</f>
        <v>#REF!</v>
      </c>
      <c r="X29" s="4" t="e">
        <f t="shared" si="42"/>
        <v>#REF!</v>
      </c>
      <c r="Y29" s="28"/>
      <c r="Z29" s="162" t="e">
        <f t="shared" si="13"/>
        <v>#REF!</v>
      </c>
      <c r="AA29" s="67" t="e">
        <f t="shared" si="41"/>
        <v>#REF!</v>
      </c>
    </row>
    <row r="30" spans="4:37" ht="15.95" hidden="1" customHeight="1" outlineLevel="1">
      <c r="D30" s="25"/>
      <c r="E30" s="98" t="s">
        <v>148</v>
      </c>
      <c r="F30" s="18"/>
      <c r="G30" s="140" t="e">
        <f>G31</f>
        <v>#REF!</v>
      </c>
      <c r="H30" s="140" t="e">
        <f>H31</f>
        <v>#REF!</v>
      </c>
      <c r="I30" s="140" t="e">
        <f t="shared" ref="I30" si="48">I31</f>
        <v>#REF!</v>
      </c>
      <c r="J30" s="140" t="e">
        <f t="shared" ref="J30" si="49">J31</f>
        <v>#REF!</v>
      </c>
      <c r="K30" s="140" t="e">
        <f t="shared" ref="K30" si="50">K31</f>
        <v>#REF!</v>
      </c>
      <c r="L30" s="140" t="e">
        <f t="shared" ref="L30" si="51">L31</f>
        <v>#REF!</v>
      </c>
      <c r="M30" s="140" t="e">
        <f t="shared" ref="M30" si="52">M31</f>
        <v>#REF!</v>
      </c>
      <c r="N30" s="70" t="e">
        <f t="shared" si="25"/>
        <v>#REF!</v>
      </c>
      <c r="O30" s="70" t="e">
        <f t="shared" ref="O30:O31" si="53">IF(I30=0,"",(H30-I30)/I30)</f>
        <v>#REF!</v>
      </c>
      <c r="P30" s="140" t="e">
        <f>P31</f>
        <v>#REF!</v>
      </c>
      <c r="Q30" s="140" t="e">
        <f>Q31</f>
        <v>#REF!</v>
      </c>
      <c r="R30" s="70" t="e">
        <f t="shared" si="28"/>
        <v>#REF!</v>
      </c>
      <c r="S30" s="140" t="e">
        <f t="shared" ref="S30:V30" si="54">S31</f>
        <v>#REF!</v>
      </c>
      <c r="T30" s="140" t="e">
        <f t="shared" si="54"/>
        <v>#REF!</v>
      </c>
      <c r="U30" s="70" t="e">
        <f t="shared" si="31"/>
        <v>#REF!</v>
      </c>
      <c r="V30" s="140" t="e">
        <f t="shared" si="54"/>
        <v>#REF!</v>
      </c>
      <c r="W30" s="140" t="e">
        <f t="shared" ref="W30" si="55">W31</f>
        <v>#REF!</v>
      </c>
      <c r="X30" s="4" t="e">
        <f t="shared" si="42"/>
        <v>#REF!</v>
      </c>
      <c r="Y30" s="28"/>
      <c r="Z30" s="162" t="e">
        <f t="shared" si="13"/>
        <v>#REF!</v>
      </c>
      <c r="AA30" s="67"/>
    </row>
    <row r="31" spans="4:37" ht="15.95" hidden="1" customHeight="1" outlineLevel="1">
      <c r="D31" s="25"/>
      <c r="E31" s="99" t="s">
        <v>149</v>
      </c>
      <c r="F31" s="18"/>
      <c r="G31" s="140" t="e">
        <f>ROUND(Assets!H88,1)</f>
        <v>#REF!</v>
      </c>
      <c r="H31" s="140" t="e">
        <f>ROUND(Assets!I88,1)</f>
        <v>#REF!</v>
      </c>
      <c r="I31" s="140" t="e">
        <f>ROUND(Assets!J88,1)</f>
        <v>#REF!</v>
      </c>
      <c r="J31" s="140" t="e">
        <f>ROUND(Assets!K88,1)</f>
        <v>#REF!</v>
      </c>
      <c r="K31" s="140" t="e">
        <f>ROUND(Assets!L88,1)</f>
        <v>#REF!</v>
      </c>
      <c r="L31" s="140" t="e">
        <f>ROUND(Assets!M88,1)</f>
        <v>#REF!</v>
      </c>
      <c r="M31" s="140" t="e">
        <f>ROUND(Assets!N88,1)</f>
        <v>#REF!</v>
      </c>
      <c r="N31" s="70" t="e">
        <f t="shared" si="25"/>
        <v>#REF!</v>
      </c>
      <c r="O31" s="70" t="e">
        <f t="shared" si="53"/>
        <v>#REF!</v>
      </c>
      <c r="P31" s="140" t="e">
        <f>ROUND(Assets!Q88,1)</f>
        <v>#REF!</v>
      </c>
      <c r="Q31" s="140" t="e">
        <f>ROUND(Assets!R88,1)</f>
        <v>#REF!</v>
      </c>
      <c r="R31" s="70" t="e">
        <f t="shared" si="28"/>
        <v>#REF!</v>
      </c>
      <c r="S31" s="140" t="e">
        <f>ROUND(Assets!T88,1)</f>
        <v>#REF!</v>
      </c>
      <c r="T31" s="140" t="e">
        <f>ROUND(Assets!U88,1)</f>
        <v>#REF!</v>
      </c>
      <c r="U31" s="70" t="e">
        <f t="shared" si="31"/>
        <v>#REF!</v>
      </c>
      <c r="V31" s="140" t="e">
        <f>ROUND(Assets!W88,1)</f>
        <v>#REF!</v>
      </c>
      <c r="W31" s="140" t="e">
        <f>ROUND(Assets!X88,1)</f>
        <v>#REF!</v>
      </c>
      <c r="X31" s="4" t="e">
        <f t="shared" si="42"/>
        <v>#REF!</v>
      </c>
      <c r="Y31" s="28"/>
      <c r="Z31" s="162" t="e">
        <f t="shared" si="13"/>
        <v>#REF!</v>
      </c>
      <c r="AA31" s="67"/>
    </row>
    <row r="32" spans="4:37" ht="15.95" customHeight="1" collapsed="1">
      <c r="D32" s="25"/>
      <c r="E32" s="135" t="s">
        <v>110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28"/>
      <c r="Z32" s="162">
        <f t="shared" si="13"/>
        <v>0</v>
      </c>
      <c r="AA32" s="67"/>
    </row>
    <row r="33" spans="4:37" ht="15.95" customHeight="1">
      <c r="D33" s="25"/>
      <c r="E33" s="58" t="s">
        <v>83</v>
      </c>
      <c r="F33" s="48"/>
      <c r="G33" s="151" t="e">
        <f>ROUND((+#REF!-#REF!)/Summary!$A$1,1)</f>
        <v>#REF!</v>
      </c>
      <c r="H33" s="61" t="e">
        <f>ROUND((+#REF!-#REF!)/Summary!$A$1,1)</f>
        <v>#REF!</v>
      </c>
      <c r="I33" s="61" t="e">
        <f>ROUND((+#REF!-#REF!)/Summary!$A$1,1)</f>
        <v>#REF!</v>
      </c>
      <c r="J33" s="61" t="e">
        <f>ROUND((+#REF!-#REF!)/Summary!$A$1,1)</f>
        <v>#REF!</v>
      </c>
      <c r="K33" s="61" t="e">
        <f>ROUND((+#REF!-#REF!)/Summary!$A$1,1)</f>
        <v>#REF!</v>
      </c>
      <c r="L33" s="61" t="e">
        <f>ROUND((+#REF!-#REF!)/Summary!$A$1,1)</f>
        <v>#REF!</v>
      </c>
      <c r="M33" s="61" t="e">
        <f>ROUND((+#REF!-#REF!)/Summary!$A$1,1)</f>
        <v>#REF!</v>
      </c>
      <c r="N33" s="155" t="e">
        <f t="shared" ref="N33:N41" si="56">IF(K33=0,"",(G33-K33)/K33)</f>
        <v>#REF!</v>
      </c>
      <c r="O33" s="70" t="e">
        <f t="shared" ref="O33:O41" si="57">IF(H33=0,"",(G33-H33)/H33)</f>
        <v>#REF!</v>
      </c>
      <c r="P33" s="61" t="e">
        <f>ROUND((+#REF!-#REF!)/Summary!$A$1,1)</f>
        <v>#REF!</v>
      </c>
      <c r="Q33" s="61" t="e">
        <f>ROUND((+#REF!-#REF!)/Summary!$A$1,1)</f>
        <v>#REF!</v>
      </c>
      <c r="R33" s="70" t="e">
        <f>IF(Q33=0,"",(P33-Q33)/Q33)</f>
        <v>#REF!</v>
      </c>
      <c r="S33" s="61" t="e">
        <f>ROUND((+#REF!-#REF!)/Summary!$A$1,1)+0.1</f>
        <v>#REF!</v>
      </c>
      <c r="T33" s="61" t="e">
        <f>ROUND((+#REF!-#REF!)/Summary!$A$1,1)</f>
        <v>#REF!</v>
      </c>
      <c r="U33" s="70" t="e">
        <f t="shared" ref="U33:U41" si="58">IF(T33=0,"",(S33-T33)/T33)</f>
        <v>#REF!</v>
      </c>
      <c r="V33" s="61" t="e">
        <f>ROUND((+#REF!-#REF!)/Summary!$A$1,1)</f>
        <v>#REF!</v>
      </c>
      <c r="W33" s="61" t="e">
        <f>ROUND((+#REF!-#REF!)/Summary!$A$1,1)</f>
        <v>#REF!</v>
      </c>
      <c r="X33" s="4" t="e">
        <f>IF(W33=0,"",(V33-W33)/W33)</f>
        <v>#REF!</v>
      </c>
      <c r="Y33" s="28"/>
      <c r="Z33" s="162" t="e">
        <f t="shared" si="13"/>
        <v>#REF!</v>
      </c>
      <c r="AA33" s="67" t="e">
        <f>SUM(J33:M33)-W33</f>
        <v>#REF!</v>
      </c>
      <c r="AC33" s="1"/>
      <c r="AD33" s="1"/>
      <c r="AE33" s="1"/>
      <c r="AF33" s="1"/>
      <c r="AG33" s="1"/>
      <c r="AH33" s="1"/>
      <c r="AI33" s="1"/>
      <c r="AJ33" s="1"/>
      <c r="AK33" s="1"/>
    </row>
    <row r="34" spans="4:37" ht="15.95" customHeight="1">
      <c r="D34" s="25"/>
      <c r="E34" s="58" t="s">
        <v>84</v>
      </c>
      <c r="F34" s="48"/>
      <c r="G34" s="151" t="e">
        <f>ROUND((+#REF!-#REF!)/Summary!$A$1,1)</f>
        <v>#REF!</v>
      </c>
      <c r="H34" s="61" t="e">
        <f>ROUND((+#REF!-#REF!)/Summary!$A$1,1)</f>
        <v>#REF!</v>
      </c>
      <c r="I34" s="61" t="e">
        <f>ROUND((+#REF!-#REF!)/Summary!$A$1,1)</f>
        <v>#REF!</v>
      </c>
      <c r="J34" s="61" t="e">
        <f>ROUND((+#REF!-#REF!)/Summary!$A$1,1)</f>
        <v>#REF!</v>
      </c>
      <c r="K34" s="61" t="e">
        <f>ROUND((+#REF!-#REF!)/Summary!$A$1,1)</f>
        <v>#REF!</v>
      </c>
      <c r="L34" s="61" t="e">
        <f>ROUND((+#REF!-#REF!)/Summary!$A$1,1)</f>
        <v>#REF!</v>
      </c>
      <c r="M34" s="61" t="e">
        <f>ROUND((+#REF!-#REF!)/Summary!$A$1,1)</f>
        <v>#REF!</v>
      </c>
      <c r="N34" s="155" t="e">
        <f t="shared" si="56"/>
        <v>#REF!</v>
      </c>
      <c r="O34" s="70" t="e">
        <f t="shared" si="57"/>
        <v>#REF!</v>
      </c>
      <c r="P34" s="61" t="e">
        <f>ROUND((+#REF!-#REF!)/Summary!$A$1,1)</f>
        <v>#REF!</v>
      </c>
      <c r="Q34" s="61" t="e">
        <f>ROUND((+#REF!-#REF!)/Summary!$A$1,1)</f>
        <v>#REF!</v>
      </c>
      <c r="R34" s="70" t="e">
        <f>IF(Q34=0,"",(P34-Q34)/Q34)</f>
        <v>#REF!</v>
      </c>
      <c r="S34" s="61" t="e">
        <f>ROUND((+#REF!-#REF!)/Summary!$A$1,1)+0.1</f>
        <v>#REF!</v>
      </c>
      <c r="T34" s="61" t="e">
        <f>ROUND((+#REF!-#REF!)/Summary!$A$1,1)</f>
        <v>#REF!</v>
      </c>
      <c r="U34" s="70" t="e">
        <f t="shared" si="58"/>
        <v>#REF!</v>
      </c>
      <c r="V34" s="61" t="e">
        <f>ROUND((+#REF!-#REF!)/Summary!$A$1,1)</f>
        <v>#REF!</v>
      </c>
      <c r="W34" s="61" t="e">
        <f>ROUND((+#REF!-#REF!)/Summary!$A$1,1)</f>
        <v>#REF!</v>
      </c>
      <c r="X34" s="4" t="e">
        <f>IF(W34=0,"",(V34-W34)/W34)</f>
        <v>#REF!</v>
      </c>
      <c r="Y34" s="28"/>
      <c r="Z34" s="162" t="e">
        <f t="shared" si="13"/>
        <v>#REF!</v>
      </c>
      <c r="AA34" s="67" t="e">
        <f t="shared" ref="AA34:AA42" si="59">SUM(J34:M34)-W34</f>
        <v>#REF!</v>
      </c>
      <c r="AC34" s="1"/>
      <c r="AD34" s="1"/>
      <c r="AE34" s="1"/>
      <c r="AF34" s="1"/>
      <c r="AG34" s="1"/>
      <c r="AH34" s="1"/>
      <c r="AI34" s="1"/>
      <c r="AJ34" s="1"/>
      <c r="AK34" s="1"/>
    </row>
    <row r="35" spans="4:37" ht="15.95" customHeight="1">
      <c r="D35" s="25"/>
      <c r="E35" s="58" t="s">
        <v>85</v>
      </c>
      <c r="F35" s="18"/>
      <c r="G35" s="151" t="e">
        <f>ROUND((+#REF!-#REF!)/Summary!$A$1,1)</f>
        <v>#REF!</v>
      </c>
      <c r="H35" s="61" t="e">
        <f>ROUND((+#REF!-#REF!)/Summary!$A$1,1)</f>
        <v>#REF!</v>
      </c>
      <c r="I35" s="61" t="e">
        <f>ROUND((+#REF!-#REF!)/Summary!$A$1,1)</f>
        <v>#REF!</v>
      </c>
      <c r="J35" s="61" t="e">
        <f>ROUND((+#REF!-#REF!)/Summary!$A$1,1)</f>
        <v>#REF!</v>
      </c>
      <c r="K35" s="61" t="e">
        <f>ROUND((+#REF!-#REF!)/Summary!$A$1,1)</f>
        <v>#REF!</v>
      </c>
      <c r="L35" s="61" t="e">
        <f>ROUND((+#REF!-#REF!)/Summary!$A$1,1)</f>
        <v>#REF!</v>
      </c>
      <c r="M35" s="61" t="e">
        <f>ROUND((+#REF!-#REF!)/Summary!$A$1,1)</f>
        <v>#REF!</v>
      </c>
      <c r="N35" s="155" t="e">
        <f t="shared" si="56"/>
        <v>#REF!</v>
      </c>
      <c r="O35" s="70" t="e">
        <f t="shared" si="57"/>
        <v>#REF!</v>
      </c>
      <c r="P35" s="61" t="e">
        <f>ROUND((+#REF!-#REF!)/Summary!$A$1,1)</f>
        <v>#REF!</v>
      </c>
      <c r="Q35" s="61" t="e">
        <f>ROUND((+#REF!-#REF!)/Summary!$A$1,1)</f>
        <v>#REF!</v>
      </c>
      <c r="R35" s="70" t="e">
        <f>IF(Q35=0,"",(P35-Q35)/Q35)</f>
        <v>#REF!</v>
      </c>
      <c r="S35" s="61" t="e">
        <f>ROUND((+#REF!-#REF!)/Summary!$A$1,1)-0.1</f>
        <v>#REF!</v>
      </c>
      <c r="T35" s="61" t="e">
        <f>ROUND((+#REF!-#REF!)/Summary!$A$1,1)</f>
        <v>#REF!</v>
      </c>
      <c r="U35" s="70" t="e">
        <f t="shared" si="58"/>
        <v>#REF!</v>
      </c>
      <c r="V35" s="61" t="e">
        <f>ROUND((+#REF!-#REF!)/Summary!$A$1,1)</f>
        <v>#REF!</v>
      </c>
      <c r="W35" s="61" t="e">
        <f>ROUND((+#REF!-#REF!)/Summary!$A$1,1)</f>
        <v>#REF!</v>
      </c>
      <c r="X35" s="4" t="e">
        <f>IF(W35=0,"",(V35-W35)/W35)</f>
        <v>#REF!</v>
      </c>
      <c r="Y35" s="28"/>
      <c r="Z35" s="162" t="e">
        <f t="shared" si="13"/>
        <v>#REF!</v>
      </c>
      <c r="AA35" s="67" t="e">
        <f t="shared" si="59"/>
        <v>#REF!</v>
      </c>
    </row>
    <row r="36" spans="4:37" ht="15.95" customHeight="1">
      <c r="D36" s="25"/>
      <c r="E36" s="58" t="s">
        <v>86</v>
      </c>
      <c r="F36" s="18"/>
      <c r="G36" s="151" t="e">
        <f>ROUND((+#REF!-#REF!)/Summary!$A$1,1)</f>
        <v>#REF!</v>
      </c>
      <c r="H36" s="61" t="e">
        <f>ROUND((+#REF!-#REF!)/Summary!$A$1,1)</f>
        <v>#REF!</v>
      </c>
      <c r="I36" s="61" t="e">
        <f>ROUND((+#REF!-#REF!)/Summary!$A$1,1)</f>
        <v>#REF!</v>
      </c>
      <c r="J36" s="61" t="e">
        <f>ROUND((+#REF!-#REF!)/Summary!$A$1,1)</f>
        <v>#REF!</v>
      </c>
      <c r="K36" s="61" t="e">
        <f>ROUND((+#REF!-#REF!)/Summary!$A$1,1)</f>
        <v>#REF!</v>
      </c>
      <c r="L36" s="61" t="e">
        <f>ROUND((+#REF!-#REF!)/Summary!$A$1,1)</f>
        <v>#REF!</v>
      </c>
      <c r="M36" s="61" t="e">
        <f>ROUND((+#REF!-#REF!)/Summary!$A$1,1)</f>
        <v>#REF!</v>
      </c>
      <c r="N36" s="155" t="e">
        <f t="shared" si="56"/>
        <v>#REF!</v>
      </c>
      <c r="O36" s="70" t="e">
        <f t="shared" si="57"/>
        <v>#REF!</v>
      </c>
      <c r="P36" s="61" t="e">
        <f>ROUND((+#REF!-#REF!)/Summary!$A$1,1)</f>
        <v>#REF!</v>
      </c>
      <c r="Q36" s="61" t="e">
        <f>ROUND((+#REF!-#REF!)/Summary!$A$1,1)</f>
        <v>#REF!</v>
      </c>
      <c r="R36" s="70" t="e">
        <f>IF(Q36=0,"",(P36-Q36)/Q36)</f>
        <v>#REF!</v>
      </c>
      <c r="S36" s="61" t="e">
        <f>ROUND((+#REF!-#REF!)/Summary!$A$1,1)</f>
        <v>#REF!</v>
      </c>
      <c r="T36" s="61" t="e">
        <f>ROUND((+#REF!-#REF!)/Summary!$A$1,1)</f>
        <v>#REF!</v>
      </c>
      <c r="U36" s="70" t="e">
        <f t="shared" si="58"/>
        <v>#REF!</v>
      </c>
      <c r="V36" s="61" t="e">
        <f>ROUND((+#REF!-#REF!)/Summary!$A$1,1)</f>
        <v>#REF!</v>
      </c>
      <c r="W36" s="61" t="e">
        <f>ROUND((+#REF!-#REF!)/Summary!$A$1,1)</f>
        <v>#REF!</v>
      </c>
      <c r="X36" s="4" t="e">
        <f>IF(W36=0,"",(V36-W36)/W36)</f>
        <v>#REF!</v>
      </c>
      <c r="Y36" s="28"/>
      <c r="Z36" s="162" t="e">
        <f t="shared" si="13"/>
        <v>#REF!</v>
      </c>
      <c r="AA36" s="67" t="e">
        <f t="shared" si="59"/>
        <v>#REF!</v>
      </c>
    </row>
    <row r="37" spans="4:37" ht="15.95" customHeight="1">
      <c r="D37" s="25"/>
      <c r="E37" s="58" t="s">
        <v>4</v>
      </c>
      <c r="F37" s="18"/>
      <c r="G37" s="152" t="e">
        <f>ROUNDDOWN((+#REF!/1000),1)*1000</f>
        <v>#REF!</v>
      </c>
      <c r="H37" s="64" t="e">
        <f>ROUNDUP((+#REF!/1000),1)*1000</f>
        <v>#REF!</v>
      </c>
      <c r="I37" s="64" t="e">
        <f>ROUNDDOWN((+#REF!/1000),1)*1000</f>
        <v>#REF!</v>
      </c>
      <c r="J37" s="64" t="e">
        <f>ROUNDUP((+#REF!/1000),1)*1000</f>
        <v>#REF!</v>
      </c>
      <c r="K37" s="64" t="e">
        <f>ROUNDDOWN((+#REF!/1000),1)*1000</f>
        <v>#REF!</v>
      </c>
      <c r="L37" s="64" t="e">
        <f>ROUNDUP((+#REF!/1000),1)*1000</f>
        <v>#REF!</v>
      </c>
      <c r="M37" s="64" t="e">
        <f>ROUNDUP((+#REF!/1000),1)*1000</f>
        <v>#REF!</v>
      </c>
      <c r="N37" s="155" t="e">
        <f t="shared" si="56"/>
        <v>#REF!</v>
      </c>
      <c r="O37" s="70" t="e">
        <f t="shared" si="57"/>
        <v>#REF!</v>
      </c>
      <c r="P37" s="64" t="e">
        <f>ROUNDDOWN((+#REF!/1000),1)*1000</f>
        <v>#REF!</v>
      </c>
      <c r="Q37" s="64" t="e">
        <f>ROUNDDOWN((+#REF!/1000),1)*1000</f>
        <v>#REF!</v>
      </c>
      <c r="R37" s="70" t="e">
        <f>IF(Q37=0,"",(P37-Q37)/Q37)</f>
        <v>#REF!</v>
      </c>
      <c r="S37" s="64" t="e">
        <f>ROUNDDOWN((+#REF!/1000),1)*1000</f>
        <v>#REF!</v>
      </c>
      <c r="T37" s="64" t="e">
        <f>ROUNDDOWN((+#REF!/1000),1)*1000</f>
        <v>#REF!</v>
      </c>
      <c r="U37" s="70" t="e">
        <f t="shared" si="58"/>
        <v>#REF!</v>
      </c>
      <c r="V37" s="64" t="e">
        <f>ROUNDUP((+#REF!/1000),1)*1000</f>
        <v>#REF!</v>
      </c>
      <c r="W37" s="64" t="e">
        <f>ROUNDUP((+#REF!/1000),1)*1000</f>
        <v>#REF!</v>
      </c>
      <c r="X37" s="4" t="e">
        <f>IF(W37=0,"",(V37-W37)/W37)-1%</f>
        <v>#REF!</v>
      </c>
      <c r="Y37" s="28"/>
      <c r="Z37" s="162" t="e">
        <f t="shared" si="13"/>
        <v>#REF!</v>
      </c>
      <c r="AA37" s="67" t="e">
        <f t="shared" si="59"/>
        <v>#REF!</v>
      </c>
    </row>
    <row r="38" spans="4:37" ht="15.95" customHeight="1">
      <c r="D38" s="25"/>
      <c r="E38" s="58" t="s">
        <v>5</v>
      </c>
      <c r="F38" s="18"/>
      <c r="G38" s="152" t="e">
        <f>ROUNDDOWN((+#REF!/1000),1)*1000</f>
        <v>#REF!</v>
      </c>
      <c r="H38" s="64" t="e">
        <f>ROUNDDOWN((+#REF!/1000),1)*1000</f>
        <v>#REF!</v>
      </c>
      <c r="I38" s="64" t="e">
        <f>ROUNDDOWN((+#REF!/1000),1)*1000</f>
        <v>#REF!</v>
      </c>
      <c r="J38" s="64" t="e">
        <f>ROUNDDOWN((+#REF!/1000),1)*1000</f>
        <v>#REF!</v>
      </c>
      <c r="K38" s="64" t="e">
        <f>ROUNDUP((+#REF!/1000),1)*1000</f>
        <v>#REF!</v>
      </c>
      <c r="L38" s="64" t="e">
        <f>ROUNDDOWN((+#REF!/1000),1)*1000</f>
        <v>#REF!</v>
      </c>
      <c r="M38" s="64" t="e">
        <f>ROUNDDOWN((+#REF!/1000),1)*1000</f>
        <v>#REF!</v>
      </c>
      <c r="N38" s="155" t="e">
        <f t="shared" si="56"/>
        <v>#REF!</v>
      </c>
      <c r="O38" s="70" t="e">
        <f t="shared" si="57"/>
        <v>#REF!</v>
      </c>
      <c r="P38" s="64" t="e">
        <f>ROUNDDOWN((+#REF!/1000),1)*1000</f>
        <v>#REF!</v>
      </c>
      <c r="Q38" s="64" t="e">
        <f>ROUNDDOWN((+#REF!/1000),1)*1000</f>
        <v>#REF!</v>
      </c>
      <c r="R38" s="70" t="e">
        <f>IF(Q38=0,"",(P38-Q38)/Q38)-1%</f>
        <v>#REF!</v>
      </c>
      <c r="S38" s="64" t="e">
        <f>ROUNDDOWN((+#REF!/1000),1)*1000</f>
        <v>#REF!</v>
      </c>
      <c r="T38" s="64" t="e">
        <f>ROUNDUP((+#REF!/1000),1)*1000</f>
        <v>#REF!</v>
      </c>
      <c r="U38" s="70" t="e">
        <f t="shared" si="58"/>
        <v>#REF!</v>
      </c>
      <c r="V38" s="64" t="e">
        <f>ROUNDUP((+#REF!/1000),1)*1000</f>
        <v>#REF!</v>
      </c>
      <c r="W38" s="64" t="e">
        <f>ROUNDUP((+#REF!/1000),1)*1000</f>
        <v>#REF!</v>
      </c>
      <c r="X38" s="4" t="e">
        <f>IF(W38=0,"",(V38-W38)/W38)-1%</f>
        <v>#REF!</v>
      </c>
      <c r="Y38" s="28"/>
      <c r="Z38" s="162" t="e">
        <f t="shared" si="13"/>
        <v>#REF!</v>
      </c>
      <c r="AA38" s="67" t="e">
        <f t="shared" si="59"/>
        <v>#REF!</v>
      </c>
    </row>
    <row r="39" spans="4:37" ht="15.95" customHeight="1">
      <c r="D39" s="25"/>
      <c r="E39" s="98" t="s">
        <v>76</v>
      </c>
      <c r="F39" s="18"/>
      <c r="G39" s="150">
        <f>+'Refined&amp;Sales'!H18</f>
        <v>146.5</v>
      </c>
      <c r="H39" s="62">
        <f>+'Refined&amp;Sales'!I18</f>
        <v>129.4</v>
      </c>
      <c r="I39" s="62">
        <f>+'Refined&amp;Sales'!J18</f>
        <v>96</v>
      </c>
      <c r="J39" s="62">
        <f>+'Refined&amp;Sales'!K18</f>
        <v>131.6</v>
      </c>
      <c r="K39" s="62" t="e">
        <f>+'Refined&amp;Sales'!#REF!</f>
        <v>#REF!</v>
      </c>
      <c r="L39" s="62" t="e">
        <f>+'Refined&amp;Sales'!#REF!</f>
        <v>#REF!</v>
      </c>
      <c r="M39" s="62" t="e">
        <f>+'Refined&amp;Sales'!#REF!</f>
        <v>#REF!</v>
      </c>
      <c r="N39" s="155" t="e">
        <f t="shared" si="56"/>
        <v>#REF!</v>
      </c>
      <c r="O39" s="50">
        <f t="shared" si="57"/>
        <v>0.13214837712519314</v>
      </c>
      <c r="P39" s="49" t="e">
        <f>+'Refined&amp;Sales'!#REF!</f>
        <v>#REF!</v>
      </c>
      <c r="Q39" s="49" t="e">
        <f>+'Refined&amp;Sales'!#REF!</f>
        <v>#REF!</v>
      </c>
      <c r="R39" s="50" t="e">
        <f>IF(Q39=0,"",(P39-Q39)/Q39)</f>
        <v>#REF!</v>
      </c>
      <c r="S39" s="49" t="e">
        <f>+'Refined&amp;Sales'!#REF!</f>
        <v>#REF!</v>
      </c>
      <c r="T39" s="49" t="e">
        <f>+'Refined&amp;Sales'!#REF!</f>
        <v>#REF!</v>
      </c>
      <c r="U39" s="50" t="e">
        <f t="shared" si="58"/>
        <v>#REF!</v>
      </c>
      <c r="V39" s="49" t="e">
        <f>+'Refined&amp;Sales'!#REF!</f>
        <v>#REF!</v>
      </c>
      <c r="W39" s="49" t="e">
        <f>+'Refined&amp;Sales'!#REF!</f>
        <v>#REF!</v>
      </c>
      <c r="X39" s="50" t="e">
        <f>IF(W39=0,"",(V39-W39)/W39)</f>
        <v>#REF!</v>
      </c>
      <c r="Y39" s="28"/>
      <c r="Z39" s="162" t="e">
        <f t="shared" si="13"/>
        <v>#REF!</v>
      </c>
      <c r="AA39" s="67" t="e">
        <f t="shared" si="59"/>
        <v>#REF!</v>
      </c>
    </row>
    <row r="40" spans="4:37" ht="15.95" customHeight="1">
      <c r="D40" s="25"/>
      <c r="E40" s="58" t="s">
        <v>79</v>
      </c>
      <c r="F40" s="48"/>
      <c r="G40" s="151">
        <f>ROUND(+'Refined&amp;Sales'!H19,1)</f>
        <v>89.2</v>
      </c>
      <c r="H40" s="61">
        <f>ROUND(+'Refined&amp;Sales'!I19,1)</f>
        <v>75.7</v>
      </c>
      <c r="I40" s="61">
        <f>ROUND(+'Refined&amp;Sales'!J19,1)</f>
        <v>58.4</v>
      </c>
      <c r="J40" s="61">
        <f>ROUND(+'Refined&amp;Sales'!K19,1)</f>
        <v>78.599999999999994</v>
      </c>
      <c r="K40" s="61" t="e">
        <f>ROUND(+'Refined&amp;Sales'!#REF!,1)</f>
        <v>#REF!</v>
      </c>
      <c r="L40" s="61" t="e">
        <f>ROUND(+'Refined&amp;Sales'!#REF!,1)</f>
        <v>#REF!</v>
      </c>
      <c r="M40" s="61" t="e">
        <f>ROUND(+'Refined&amp;Sales'!#REF!,1)</f>
        <v>#REF!</v>
      </c>
      <c r="N40" s="155" t="e">
        <f t="shared" si="56"/>
        <v>#REF!</v>
      </c>
      <c r="O40" s="70">
        <f t="shared" si="57"/>
        <v>0.17833553500660501</v>
      </c>
      <c r="P40" s="61" t="e">
        <f>ROUND(+'Refined&amp;Sales'!#REF!,1)</f>
        <v>#REF!</v>
      </c>
      <c r="Q40" s="61" t="e">
        <f>ROUND(+'Refined&amp;Sales'!#REF!,1)</f>
        <v>#REF!</v>
      </c>
      <c r="R40" s="70" t="e">
        <f>IF(Q40=0,"",(P40-Q40)/Q40)</f>
        <v>#REF!</v>
      </c>
      <c r="S40" s="61" t="e">
        <f>ROUND(+'Refined&amp;Sales'!#REF!,1)</f>
        <v>#REF!</v>
      </c>
      <c r="T40" s="61" t="e">
        <f>ROUND(+'Refined&amp;Sales'!#REF!,1)</f>
        <v>#REF!</v>
      </c>
      <c r="U40" s="70" t="e">
        <f t="shared" si="58"/>
        <v>#REF!</v>
      </c>
      <c r="V40" s="61" t="e">
        <f>ROUND(+'Refined&amp;Sales'!#REF!,1)</f>
        <v>#REF!</v>
      </c>
      <c r="W40" s="3" t="e">
        <f>ROUND(+'Refined&amp;Sales'!#REF!,1)</f>
        <v>#REF!</v>
      </c>
      <c r="X40" s="4" t="e">
        <f>IF(W40=0,"",(V40-W40)/W40)</f>
        <v>#REF!</v>
      </c>
      <c r="Y40" s="28"/>
      <c r="Z40" s="162" t="e">
        <f t="shared" si="13"/>
        <v>#REF!</v>
      </c>
      <c r="AA40" s="67" t="e">
        <f t="shared" si="59"/>
        <v>#REF!</v>
      </c>
      <c r="AC40" s="1"/>
      <c r="AD40" s="1"/>
      <c r="AE40" s="1"/>
      <c r="AF40" s="1"/>
      <c r="AG40" s="1"/>
      <c r="AJ40" s="1"/>
      <c r="AK40" s="1"/>
    </row>
    <row r="41" spans="4:37" ht="15.95" customHeight="1">
      <c r="D41" s="25"/>
      <c r="E41" s="58" t="s">
        <v>80</v>
      </c>
      <c r="F41" s="48"/>
      <c r="G41" s="151">
        <f>ROUND(+'Refined&amp;Sales'!H20,1)</f>
        <v>46.3</v>
      </c>
      <c r="H41" s="61">
        <f>ROUND(+'Refined&amp;Sales'!I20,1)</f>
        <v>35.5</v>
      </c>
      <c r="I41" s="61">
        <f>ROUND(+'Refined&amp;Sales'!J20,1)</f>
        <v>30</v>
      </c>
      <c r="J41" s="61">
        <f>ROUND(+'Refined&amp;Sales'!K20,1)</f>
        <v>40.4</v>
      </c>
      <c r="K41" s="61" t="e">
        <f>ROUND(+'Refined&amp;Sales'!#REF!,1)</f>
        <v>#REF!</v>
      </c>
      <c r="L41" s="61" t="e">
        <f>ROUND(+'Refined&amp;Sales'!#REF!,1)</f>
        <v>#REF!</v>
      </c>
      <c r="M41" s="61" t="e">
        <f>ROUND(+'Refined&amp;Sales'!#REF!,1)</f>
        <v>#REF!</v>
      </c>
      <c r="N41" s="155" t="e">
        <f t="shared" si="56"/>
        <v>#REF!</v>
      </c>
      <c r="O41" s="70">
        <f t="shared" si="57"/>
        <v>0.30422535211267598</v>
      </c>
      <c r="P41" s="61" t="e">
        <f>ROUND(+'Refined&amp;Sales'!#REF!,1)</f>
        <v>#REF!</v>
      </c>
      <c r="Q41" s="61" t="e">
        <f>ROUND(+'Refined&amp;Sales'!#REF!,1)</f>
        <v>#REF!</v>
      </c>
      <c r="R41" s="70" t="e">
        <f>IF(Q41=0,"",(P41-Q41)/Q41)</f>
        <v>#REF!</v>
      </c>
      <c r="S41" s="61" t="e">
        <f>ROUND(+'Refined&amp;Sales'!#REF!,1)</f>
        <v>#REF!</v>
      </c>
      <c r="T41" s="61" t="e">
        <f>ROUND(+'Refined&amp;Sales'!#REF!,1)</f>
        <v>#REF!</v>
      </c>
      <c r="U41" s="70" t="e">
        <f t="shared" si="58"/>
        <v>#REF!</v>
      </c>
      <c r="V41" s="61" t="e">
        <f>ROUND(+'Refined&amp;Sales'!#REF!,1)</f>
        <v>#REF!</v>
      </c>
      <c r="W41" s="3" t="e">
        <f>ROUND(+'Refined&amp;Sales'!#REF!,1)</f>
        <v>#REF!</v>
      </c>
      <c r="X41" s="4" t="e">
        <f>IF(W41=0,"",(V41-W41)/W41)</f>
        <v>#REF!</v>
      </c>
      <c r="Y41" s="28"/>
      <c r="Z41" s="162" t="e">
        <f t="shared" si="13"/>
        <v>#REF!</v>
      </c>
      <c r="AA41" s="67" t="e">
        <f t="shared" si="59"/>
        <v>#REF!</v>
      </c>
    </row>
    <row r="42" spans="4:37" ht="15.95" customHeight="1">
      <c r="D42" s="25"/>
      <c r="E42" s="58"/>
      <c r="F42" s="18"/>
      <c r="G42" s="151"/>
      <c r="H42" s="61"/>
      <c r="I42" s="61"/>
      <c r="J42" s="61"/>
      <c r="K42" s="61"/>
      <c r="L42" s="61"/>
      <c r="M42" s="61"/>
      <c r="N42" s="155"/>
      <c r="O42" s="4"/>
      <c r="P42" s="3"/>
      <c r="Q42" s="3"/>
      <c r="R42" s="4"/>
      <c r="S42" s="3"/>
      <c r="T42" s="3"/>
      <c r="U42" s="4"/>
      <c r="V42" s="3"/>
      <c r="W42" s="3"/>
      <c r="X42" s="4"/>
      <c r="Y42" s="28"/>
      <c r="Z42" s="162">
        <f t="shared" si="13"/>
        <v>0</v>
      </c>
      <c r="AA42" s="67">
        <f t="shared" si="59"/>
        <v>0</v>
      </c>
    </row>
    <row r="43" spans="4:37" ht="15.95" customHeight="1">
      <c r="D43" s="25"/>
      <c r="E43" s="58" t="s">
        <v>114</v>
      </c>
      <c r="F43" s="18"/>
      <c r="G43" s="153" t="e">
        <f>+Assets!H12</f>
        <v>#REF!</v>
      </c>
      <c r="H43" s="103" t="e">
        <f>+Assets!I12</f>
        <v>#REF!</v>
      </c>
      <c r="I43" s="103" t="e">
        <f>+Assets!J12</f>
        <v>#REF!</v>
      </c>
      <c r="J43" s="103" t="e">
        <f>+Assets!K12</f>
        <v>#REF!</v>
      </c>
      <c r="K43" s="103" t="e">
        <f>+Assets!L12</f>
        <v>#REF!</v>
      </c>
      <c r="L43" s="103" t="e">
        <f>+Assets!M12</f>
        <v>#REF!</v>
      </c>
      <c r="M43" s="103" t="e">
        <f>+Assets!N12</f>
        <v>#REF!</v>
      </c>
      <c r="N43" s="155" t="e">
        <f>IF(K43=0,"",(G43-K43)/K43)</f>
        <v>#REF!</v>
      </c>
      <c r="O43" s="70" t="e">
        <f>IF(H43=0,"",(G43-H43)/H43)</f>
        <v>#REF!</v>
      </c>
      <c r="P43" s="103" t="e">
        <f>+Assets!Q12</f>
        <v>#REF!</v>
      </c>
      <c r="Q43" s="103" t="e">
        <f>+Assets!R12</f>
        <v>#REF!</v>
      </c>
      <c r="R43" s="70" t="e">
        <f t="shared" ref="R43:R48" si="60">IF(Q43=0,"",(P43-Q43)/Q43)</f>
        <v>#REF!</v>
      </c>
      <c r="S43" s="103" t="e">
        <f>+Assets!T12</f>
        <v>#REF!</v>
      </c>
      <c r="T43" s="103" t="e">
        <f>+Assets!U12</f>
        <v>#REF!</v>
      </c>
      <c r="U43" s="70" t="e">
        <f t="shared" ref="U43:U48" si="61">IF(T43=0,"",(S43-T43)/T43)</f>
        <v>#REF!</v>
      </c>
      <c r="V43" s="102" t="e">
        <f>+Assets!W12</f>
        <v>#REF!</v>
      </c>
      <c r="W43" s="102" t="e">
        <f>+Assets!X12</f>
        <v>#REF!</v>
      </c>
      <c r="X43" s="4" t="e">
        <f t="shared" ref="X43:X48" si="62">IF(W43=0,"",(V43-W43)/W43)</f>
        <v>#REF!</v>
      </c>
      <c r="Y43" s="28"/>
      <c r="Z43" s="162"/>
      <c r="AA43" s="67"/>
    </row>
    <row r="44" spans="4:37" ht="15.95" customHeight="1">
      <c r="D44" s="25"/>
      <c r="E44" s="58"/>
      <c r="F44" s="18"/>
      <c r="G44" s="151"/>
      <c r="H44" s="61"/>
      <c r="I44" s="61"/>
      <c r="J44" s="61"/>
      <c r="K44" s="61"/>
      <c r="L44" s="61"/>
      <c r="M44" s="61"/>
      <c r="N44" s="155"/>
      <c r="O44" s="4"/>
      <c r="P44" s="3"/>
      <c r="Q44" s="3"/>
      <c r="R44" s="4"/>
      <c r="S44" s="3"/>
      <c r="T44" s="3"/>
      <c r="U44" s="4"/>
      <c r="V44" s="3"/>
      <c r="W44" s="3"/>
      <c r="X44" s="4"/>
      <c r="Y44" s="28"/>
      <c r="Z44" s="162">
        <f t="shared" si="13"/>
        <v>0</v>
      </c>
      <c r="AA44" s="67"/>
    </row>
    <row r="45" spans="4:37" ht="15.95" customHeight="1">
      <c r="D45" s="25"/>
      <c r="E45" s="58" t="s">
        <v>115</v>
      </c>
      <c r="F45" s="18"/>
      <c r="G45" s="151">
        <f>ROUND(+'Refined&amp;Sales'!H24,1)</f>
        <v>311.2</v>
      </c>
      <c r="H45" s="61">
        <f>ROUND(+'Refined&amp;Sales'!I24,1)</f>
        <v>448.5</v>
      </c>
      <c r="I45" s="61">
        <f>ROUND(+'Refined&amp;Sales'!J24,1)</f>
        <v>195.7</v>
      </c>
      <c r="J45" s="61">
        <f>ROUND(+'Refined&amp;Sales'!K24,1)</f>
        <v>239.9</v>
      </c>
      <c r="K45" s="61" t="e">
        <f>ROUND(+'Refined&amp;Sales'!#REF!,1)</f>
        <v>#REF!</v>
      </c>
      <c r="L45" s="61" t="e">
        <f>ROUND(+'Refined&amp;Sales'!#REF!,1)</f>
        <v>#REF!</v>
      </c>
      <c r="M45" s="61" t="e">
        <f>ROUND(+'Refined&amp;Sales'!#REF!,1)</f>
        <v>#REF!</v>
      </c>
      <c r="N45" s="155" t="e">
        <f>IF(K45=0,"",(G45-K45)/K45)</f>
        <v>#REF!</v>
      </c>
      <c r="O45" s="70">
        <f t="shared" ref="O45:O48" si="63">IF(H45=0,"",(G45-H45)/H45)</f>
        <v>-0.30613154960981048</v>
      </c>
      <c r="P45" s="61" t="e">
        <f>ROUND(+'Refined&amp;Sales'!#REF!,1)</f>
        <v>#REF!</v>
      </c>
      <c r="Q45" s="61" t="e">
        <f>ROUND(+'Refined&amp;Sales'!#REF!,1)</f>
        <v>#REF!</v>
      </c>
      <c r="R45" s="70" t="e">
        <f t="shared" si="60"/>
        <v>#REF!</v>
      </c>
      <c r="S45" s="61" t="e">
        <f>ROUND(+'Refined&amp;Sales'!#REF!,1)</f>
        <v>#REF!</v>
      </c>
      <c r="T45" s="61" t="e">
        <f>ROUND(+'Refined&amp;Sales'!#REF!,1)</f>
        <v>#REF!</v>
      </c>
      <c r="U45" s="70" t="e">
        <f t="shared" si="61"/>
        <v>#REF!</v>
      </c>
      <c r="V45" s="61" t="e">
        <f>ROUND(+'Refined&amp;Sales'!#REF!,1)</f>
        <v>#REF!</v>
      </c>
      <c r="W45" s="3" t="e">
        <f>ROUND(+'Refined&amp;Sales'!#REF!,1)</f>
        <v>#REF!</v>
      </c>
      <c r="X45" s="4" t="e">
        <f t="shared" si="62"/>
        <v>#REF!</v>
      </c>
      <c r="Y45" s="28"/>
      <c r="Z45" s="162" t="e">
        <f t="shared" si="13"/>
        <v>#REF!</v>
      </c>
      <c r="AA45" s="67"/>
    </row>
    <row r="46" spans="4:37" ht="15.95" customHeight="1">
      <c r="D46" s="25"/>
      <c r="E46" s="58" t="s">
        <v>116</v>
      </c>
      <c r="F46" s="18"/>
      <c r="G46" s="151">
        <f>ROUND(+'Refined&amp;Sales'!H25,1)</f>
        <v>258.2</v>
      </c>
      <c r="H46" s="61">
        <f>ROUND(+'Refined&amp;Sales'!I25,1)</f>
        <v>261.7</v>
      </c>
      <c r="I46" s="61">
        <f>ROUND(+'Refined&amp;Sales'!J25,1)</f>
        <v>160.9</v>
      </c>
      <c r="J46" s="61">
        <f>ROUND(+'Refined&amp;Sales'!K25,1)</f>
        <v>222.5</v>
      </c>
      <c r="K46" s="61" t="e">
        <f>ROUND(+'Refined&amp;Sales'!#REF!,1)</f>
        <v>#REF!</v>
      </c>
      <c r="L46" s="61" t="e">
        <f>ROUND(+'Refined&amp;Sales'!#REF!,1)</f>
        <v>#REF!</v>
      </c>
      <c r="M46" s="61" t="e">
        <f>ROUND(+'Refined&amp;Sales'!#REF!,1)</f>
        <v>#REF!</v>
      </c>
      <c r="N46" s="155" t="e">
        <f>IF(K46=0,"",(G46-K46)/K46)</f>
        <v>#REF!</v>
      </c>
      <c r="O46" s="70">
        <f t="shared" si="63"/>
        <v>-1.3374092472296524E-2</v>
      </c>
      <c r="P46" s="61" t="e">
        <f>ROUND(+'Refined&amp;Sales'!#REF!,1)</f>
        <v>#REF!</v>
      </c>
      <c r="Q46" s="61" t="e">
        <f>ROUND(+'Refined&amp;Sales'!#REF!,1)</f>
        <v>#REF!</v>
      </c>
      <c r="R46" s="70" t="e">
        <f t="shared" si="60"/>
        <v>#REF!</v>
      </c>
      <c r="S46" s="61" t="e">
        <f>ROUND(+'Refined&amp;Sales'!#REF!,1)</f>
        <v>#REF!</v>
      </c>
      <c r="T46" s="61" t="e">
        <f>ROUND(+'Refined&amp;Sales'!#REF!,1)</f>
        <v>#REF!</v>
      </c>
      <c r="U46" s="70" t="e">
        <f t="shared" si="61"/>
        <v>#REF!</v>
      </c>
      <c r="V46" s="61" t="e">
        <f>ROUND(+'Refined&amp;Sales'!#REF!,1)</f>
        <v>#REF!</v>
      </c>
      <c r="W46" s="3" t="e">
        <f>ROUND(+'Refined&amp;Sales'!#REF!,1)</f>
        <v>#REF!</v>
      </c>
      <c r="X46" s="4" t="e">
        <f t="shared" si="62"/>
        <v>#REF!</v>
      </c>
      <c r="Y46" s="28"/>
      <c r="Z46" s="162" t="e">
        <f t="shared" si="13"/>
        <v>#REF!</v>
      </c>
      <c r="AA46" s="67"/>
    </row>
    <row r="47" spans="4:37" ht="15.95" customHeight="1">
      <c r="D47" s="25"/>
      <c r="E47" s="58" t="s">
        <v>119</v>
      </c>
      <c r="F47" s="18"/>
      <c r="G47" s="151">
        <f>ROUND(+'Refined&amp;Sales'!H29,1)</f>
        <v>176.3</v>
      </c>
      <c r="H47" s="61">
        <f>ROUND(+'Refined&amp;Sales'!I29,1)</f>
        <v>105</v>
      </c>
      <c r="I47" s="61">
        <f>ROUND(+'Refined&amp;Sales'!J29,1)</f>
        <v>84.2</v>
      </c>
      <c r="J47" s="61">
        <f>ROUND(+'Refined&amp;Sales'!K29,1)</f>
        <v>62.1</v>
      </c>
      <c r="K47" s="61" t="e">
        <f>ROUND(+'Refined&amp;Sales'!#REF!,1)</f>
        <v>#REF!</v>
      </c>
      <c r="L47" s="61" t="e">
        <f>ROUND(+'Refined&amp;Sales'!#REF!,1)</f>
        <v>#REF!</v>
      </c>
      <c r="M47" s="61" t="e">
        <f>ROUND(+'Refined&amp;Sales'!#REF!,1)</f>
        <v>#REF!</v>
      </c>
      <c r="N47" s="155" t="e">
        <f>IF(K47=0,"",(G47-K47)/K47)</f>
        <v>#REF!</v>
      </c>
      <c r="O47" s="70">
        <f t="shared" si="63"/>
        <v>0.67904761904761912</v>
      </c>
      <c r="P47" s="61" t="e">
        <f>ROUND(+'Refined&amp;Sales'!#REF!,1)</f>
        <v>#REF!</v>
      </c>
      <c r="Q47" s="61" t="e">
        <f>ROUND(+'Refined&amp;Sales'!#REF!,1)</f>
        <v>#REF!</v>
      </c>
      <c r="R47" s="70" t="e">
        <f t="shared" si="60"/>
        <v>#REF!</v>
      </c>
      <c r="S47" s="61" t="e">
        <f>ROUND(+'Refined&amp;Sales'!#REF!,1)+0.1</f>
        <v>#REF!</v>
      </c>
      <c r="T47" s="61" t="e">
        <f>ROUND(+'Refined&amp;Sales'!#REF!,1)+0.02</f>
        <v>#REF!</v>
      </c>
      <c r="U47" s="70" t="e">
        <f t="shared" si="61"/>
        <v>#REF!</v>
      </c>
      <c r="V47" s="61" t="e">
        <f>ROUND(+'Refined&amp;Sales'!#REF!,1)</f>
        <v>#REF!</v>
      </c>
      <c r="W47" s="3" t="e">
        <f>ROUND(+'Refined&amp;Sales'!#REF!,1)</f>
        <v>#REF!</v>
      </c>
      <c r="X47" s="4" t="e">
        <f t="shared" si="62"/>
        <v>#REF!</v>
      </c>
      <c r="Y47" s="28"/>
      <c r="Z47" s="162" t="e">
        <f t="shared" si="13"/>
        <v>#REF!</v>
      </c>
      <c r="AA47" s="67"/>
    </row>
    <row r="48" spans="4:37" ht="15.95" customHeight="1">
      <c r="D48" s="26"/>
      <c r="E48" s="104" t="s">
        <v>120</v>
      </c>
      <c r="F48" s="105"/>
      <c r="G48" s="154">
        <f>ROUND(+'Refined&amp;Sales'!H30,1)</f>
        <v>172.8</v>
      </c>
      <c r="H48" s="106">
        <f>ROUND(+'Refined&amp;Sales'!I30,1)</f>
        <v>214.6</v>
      </c>
      <c r="I48" s="106">
        <f>ROUND(+'Refined&amp;Sales'!J30,1)</f>
        <v>123.1</v>
      </c>
      <c r="J48" s="106">
        <f>ROUND(+'Refined&amp;Sales'!K30,1)</f>
        <v>169.2</v>
      </c>
      <c r="K48" s="106" t="e">
        <f>ROUND(+'Refined&amp;Sales'!#REF!,1)+0.1</f>
        <v>#REF!</v>
      </c>
      <c r="L48" s="106" t="e">
        <f>ROUND(+'Refined&amp;Sales'!#REF!,1)</f>
        <v>#REF!</v>
      </c>
      <c r="M48" s="106" t="e">
        <f>ROUND(+'Refined&amp;Sales'!#REF!,1)</f>
        <v>#REF!</v>
      </c>
      <c r="N48" s="156" t="e">
        <f>IF(K48=0,"",(G48-K48)/K48)</f>
        <v>#REF!</v>
      </c>
      <c r="O48" s="163">
        <f t="shared" si="63"/>
        <v>-0.1947809878844361</v>
      </c>
      <c r="P48" s="106" t="e">
        <f>ROUND(+'Refined&amp;Sales'!#REF!,1)</f>
        <v>#REF!</v>
      </c>
      <c r="Q48" s="106" t="e">
        <f>ROUND(+'Refined&amp;Sales'!#REF!,1)</f>
        <v>#REF!</v>
      </c>
      <c r="R48" s="163" t="e">
        <f t="shared" si="60"/>
        <v>#REF!</v>
      </c>
      <c r="S48" s="106" t="e">
        <f>ROUND(+'Refined&amp;Sales'!#REF!,1)</f>
        <v>#REF!</v>
      </c>
      <c r="T48" s="106" t="e">
        <f>ROUND(+'Refined&amp;Sales'!#REF!,1)</f>
        <v>#REF!</v>
      </c>
      <c r="U48" s="163" t="e">
        <f t="shared" si="61"/>
        <v>#REF!</v>
      </c>
      <c r="V48" s="106" t="e">
        <f>ROUND(+'Refined&amp;Sales'!#REF!,1)</f>
        <v>#REF!</v>
      </c>
      <c r="W48" s="15" t="e">
        <f>ROUND(+'Refined&amp;Sales'!#REF!,1)</f>
        <v>#REF!</v>
      </c>
      <c r="X48" s="16" t="e">
        <f t="shared" si="62"/>
        <v>#REF!</v>
      </c>
      <c r="Y48" s="29"/>
      <c r="Z48" s="162" t="e">
        <f t="shared" si="13"/>
        <v>#REF!</v>
      </c>
      <c r="AA48" s="67"/>
    </row>
    <row r="49" spans="5:24">
      <c r="Q49" s="138"/>
      <c r="V49" s="138"/>
    </row>
    <row r="50" spans="5:24">
      <c r="E50" s="236" t="s">
        <v>111</v>
      </c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</row>
    <row r="51" spans="5:24">
      <c r="E51" s="236" t="s">
        <v>168</v>
      </c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</row>
    <row r="52" spans="5:24">
      <c r="E52" s="2" t="s">
        <v>113</v>
      </c>
      <c r="F52" s="2"/>
      <c r="G52" s="2"/>
      <c r="H52" s="2"/>
      <c r="I52" s="2"/>
      <c r="J52" s="2"/>
      <c r="K52" s="56"/>
      <c r="L52" s="56"/>
      <c r="M52" s="56"/>
      <c r="N52" s="56"/>
      <c r="O52" s="2"/>
      <c r="P52" s="2"/>
      <c r="Q52" s="2"/>
      <c r="R52" s="2"/>
      <c r="S52" s="2"/>
      <c r="T52" s="2"/>
      <c r="U52" s="2"/>
      <c r="V52" s="2"/>
    </row>
    <row r="53" spans="5:24">
      <c r="E53" s="2" t="s">
        <v>117</v>
      </c>
      <c r="F53" s="2"/>
      <c r="G53" s="2"/>
      <c r="H53" s="2"/>
      <c r="I53" s="2"/>
      <c r="J53" s="2"/>
      <c r="K53" s="56"/>
      <c r="L53" s="56"/>
      <c r="M53" s="56"/>
      <c r="N53" s="56"/>
      <c r="O53" s="2"/>
      <c r="P53" s="2"/>
      <c r="Q53" s="2"/>
      <c r="R53" s="2"/>
      <c r="S53" s="2"/>
      <c r="T53" s="2"/>
      <c r="U53" s="2"/>
      <c r="V53" s="2"/>
    </row>
    <row r="54" spans="5:24">
      <c r="E54" s="2" t="s">
        <v>118</v>
      </c>
      <c r="F54" s="2"/>
      <c r="G54" s="2"/>
      <c r="H54" s="2"/>
      <c r="I54" s="2"/>
      <c r="J54" s="2"/>
      <c r="K54" s="56"/>
      <c r="L54" s="56"/>
      <c r="M54" s="56"/>
      <c r="N54" s="56"/>
      <c r="O54" s="2"/>
      <c r="P54" s="2"/>
      <c r="Q54" s="2"/>
      <c r="R54" s="2"/>
      <c r="S54" s="2"/>
      <c r="T54" s="2"/>
      <c r="U54" s="2"/>
      <c r="V54" s="2"/>
    </row>
    <row r="55" spans="5:24">
      <c r="E55" s="2" t="s">
        <v>121</v>
      </c>
      <c r="F55" s="2"/>
      <c r="G55" s="2"/>
      <c r="H55" s="2"/>
      <c r="I55" s="2"/>
      <c r="J55" s="2"/>
      <c r="K55" s="56"/>
      <c r="L55" s="56"/>
      <c r="M55" s="56"/>
      <c r="N55" s="56"/>
      <c r="O55" s="2"/>
      <c r="P55" s="2"/>
      <c r="Q55" s="2"/>
      <c r="R55" s="2"/>
      <c r="S55" s="2"/>
      <c r="T55" s="2"/>
      <c r="U55" s="2"/>
      <c r="V55" s="2"/>
    </row>
    <row r="56" spans="5:24"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</row>
    <row r="57" spans="5:24"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</row>
  </sheetData>
  <mergeCells count="17">
    <mergeCell ref="X4:X5"/>
    <mergeCell ref="I4:I5"/>
    <mergeCell ref="J4:J5"/>
    <mergeCell ref="K4:K5"/>
    <mergeCell ref="L4:L5"/>
    <mergeCell ref="M4:M5"/>
    <mergeCell ref="N4:N5"/>
    <mergeCell ref="E51:V51"/>
    <mergeCell ref="O4:O5"/>
    <mergeCell ref="V4:V5"/>
    <mergeCell ref="W4:W5"/>
    <mergeCell ref="H4:H5"/>
    <mergeCell ref="P4:P5"/>
    <mergeCell ref="Q4:Q5"/>
    <mergeCell ref="R4:R5"/>
    <mergeCell ref="E50:V50"/>
    <mergeCell ref="G4:G5"/>
  </mergeCells>
  <pageMargins left="0.19685039370078741" right="0.19685039370078741" top="0.39370078740157483" bottom="0.15748031496062992" header="0.31496062992125984" footer="0.31496062992125984"/>
  <pageSetup paperSize="9" scale="72" orientation="landscape" r:id="rId1"/>
  <customProperties>
    <customPr name="_pios_id" r:id="rId2"/>
  </customProperties>
  <ignoredErrors>
    <ignoredError sqref="R20:R21 R14 R7:R8 R27 R38 U7 U39:U41 U9:U12 U14:U37" formula="1"/>
    <ignoredError sqref="G6:M6" numberStoredAsText="1"/>
  </ignoredError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9BA0-6999-440F-9D85-5EC793E15E13}">
  <sheetPr>
    <tabColor theme="3"/>
    <pageSetUpPr fitToPage="1"/>
  </sheetPr>
  <dimension ref="A1:AK43"/>
  <sheetViews>
    <sheetView showGridLines="0" zoomScale="90" zoomScaleNormal="90" workbookViewId="0">
      <selection activeCell="Z34" sqref="Z34"/>
    </sheetView>
  </sheetViews>
  <sheetFormatPr defaultRowHeight="12.75" outlineLevelCol="1"/>
  <cols>
    <col min="4" max="4" width="0.85546875" customWidth="1"/>
    <col min="5" max="5" width="47.85546875" customWidth="1"/>
    <col min="6" max="6" width="7.28515625" bestFit="1" customWidth="1"/>
    <col min="7" max="7" width="11.42578125" customWidth="1"/>
    <col min="8" max="9" width="10.5703125" customWidth="1"/>
    <col min="16" max="21" width="9.140625" customWidth="1" outlineLevel="1"/>
    <col min="22" max="22" width="11.28515625" customWidth="1"/>
    <col min="23" max="23" width="12.28515625" customWidth="1"/>
    <col min="25" max="25" width="0.85546875" customWidth="1"/>
  </cols>
  <sheetData>
    <row r="1" spans="1:37">
      <c r="A1" s="43">
        <f>1000</f>
        <v>1000</v>
      </c>
    </row>
    <row r="3" spans="1:37" ht="3.75" customHeight="1">
      <c r="D3" s="22"/>
      <c r="E3" s="23"/>
      <c r="F3" s="23"/>
      <c r="G3" s="113"/>
      <c r="H3" s="113"/>
      <c r="I3" s="23"/>
      <c r="J3" s="23"/>
      <c r="K3" s="23"/>
      <c r="L3" s="23"/>
      <c r="M3" s="23"/>
      <c r="N3" s="23"/>
      <c r="O3" s="23"/>
      <c r="P3" s="113"/>
      <c r="Q3" s="113"/>
      <c r="R3" s="113"/>
      <c r="S3" s="113"/>
      <c r="T3" s="113"/>
      <c r="U3" s="113"/>
      <c r="V3" s="23"/>
      <c r="W3" s="23"/>
      <c r="X3" s="23"/>
      <c r="Y3" s="24"/>
      <c r="Z3" s="20"/>
      <c r="AA3" s="20"/>
    </row>
    <row r="4" spans="1:37" ht="15.75" customHeight="1">
      <c r="D4" s="25"/>
      <c r="E4" s="7"/>
      <c r="F4" s="7"/>
      <c r="G4" s="228" t="s">
        <v>35</v>
      </c>
      <c r="H4" s="228" t="s">
        <v>33</v>
      </c>
      <c r="I4" s="228" t="s">
        <v>29</v>
      </c>
      <c r="J4" s="228" t="s">
        <v>28</v>
      </c>
      <c r="K4" s="228" t="s">
        <v>35</v>
      </c>
      <c r="L4" s="228" t="s">
        <v>33</v>
      </c>
      <c r="M4" s="228" t="s">
        <v>29</v>
      </c>
      <c r="N4" s="235" t="str">
        <f>'PLC Assets'!N4:N5</f>
        <v>Q1 2021</v>
      </c>
      <c r="O4" s="235" t="str">
        <f>'PLC Assets'!O4:O5</f>
        <v>Q1 2021</v>
      </c>
      <c r="P4" s="232" t="s">
        <v>138</v>
      </c>
      <c r="Q4" s="232" t="str">
        <f>P4</f>
        <v>H1</v>
      </c>
      <c r="R4" s="235" t="s">
        <v>145</v>
      </c>
      <c r="S4" s="146"/>
      <c r="T4" s="146"/>
      <c r="U4" s="146" t="str">
        <f>Assets!V4</f>
        <v>YTD 2020</v>
      </c>
      <c r="V4" s="232" t="s">
        <v>88</v>
      </c>
      <c r="W4" s="232" t="str">
        <f>V4</f>
        <v>FY</v>
      </c>
      <c r="X4" s="235" t="s">
        <v>97</v>
      </c>
      <c r="Y4" s="28"/>
      <c r="Z4" s="20"/>
      <c r="AA4" s="20"/>
    </row>
    <row r="5" spans="1:37" ht="15.95" customHeight="1">
      <c r="D5" s="25"/>
      <c r="E5" s="7"/>
      <c r="F5" s="7"/>
      <c r="G5" s="228"/>
      <c r="H5" s="228"/>
      <c r="I5" s="228"/>
      <c r="J5" s="228"/>
      <c r="K5" s="228"/>
      <c r="L5" s="228"/>
      <c r="M5" s="228"/>
      <c r="N5" s="235"/>
      <c r="O5" s="235"/>
      <c r="P5" s="228"/>
      <c r="Q5" s="228"/>
      <c r="R5" s="235"/>
      <c r="S5" s="146" t="str">
        <f>Assets!T5</f>
        <v>YTD</v>
      </c>
      <c r="T5" s="146" t="str">
        <f>Assets!U5</f>
        <v>YTD</v>
      </c>
      <c r="U5" s="146" t="str">
        <f>Assets!V5</f>
        <v>vs</v>
      </c>
      <c r="V5" s="228"/>
      <c r="W5" s="228"/>
      <c r="X5" s="235"/>
      <c r="Y5" s="28"/>
      <c r="Z5" s="20"/>
      <c r="AA5" s="20"/>
    </row>
    <row r="6" spans="1:37" ht="15.95" customHeight="1">
      <c r="D6" s="25"/>
      <c r="E6" s="7" t="s">
        <v>108</v>
      </c>
      <c r="F6" s="7"/>
      <c r="G6" s="144" t="s">
        <v>96</v>
      </c>
      <c r="H6" s="132" t="s">
        <v>96</v>
      </c>
      <c r="I6" s="95" t="s">
        <v>96</v>
      </c>
      <c r="J6" s="95" t="s">
        <v>51</v>
      </c>
      <c r="K6" s="95" t="s">
        <v>51</v>
      </c>
      <c r="L6" s="95" t="s">
        <v>51</v>
      </c>
      <c r="M6" s="95" t="s">
        <v>51</v>
      </c>
      <c r="N6" s="131" t="str">
        <f>'PLC Assets'!N6</f>
        <v>Q1 2020</v>
      </c>
      <c r="O6" s="131" t="str">
        <f>'PLC Assets'!O6</f>
        <v>Q4 2020</v>
      </c>
      <c r="P6" s="132">
        <v>2020</v>
      </c>
      <c r="Q6" s="132">
        <v>2019</v>
      </c>
      <c r="R6" s="131" t="s">
        <v>146</v>
      </c>
      <c r="S6" s="146">
        <f>Assets!T6</f>
        <v>2020</v>
      </c>
      <c r="T6" s="146">
        <f>Assets!U6</f>
        <v>2019</v>
      </c>
      <c r="U6" s="146" t="str">
        <f>Assets!V6</f>
        <v>YTD 2019</v>
      </c>
      <c r="V6" s="95">
        <v>2020</v>
      </c>
      <c r="W6" s="95">
        <v>2019</v>
      </c>
      <c r="X6" s="94" t="s">
        <v>89</v>
      </c>
      <c r="Y6" s="28"/>
      <c r="Z6" s="20"/>
      <c r="AA6" s="20"/>
    </row>
    <row r="7" spans="1:37" ht="15.95" customHeight="1">
      <c r="D7" s="25"/>
      <c r="E7" s="98" t="s">
        <v>77</v>
      </c>
      <c r="F7" s="48"/>
      <c r="G7" s="150" t="e">
        <f>+G8+G9</f>
        <v>#REF!</v>
      </c>
      <c r="H7" s="62" t="e">
        <f>+H8+H9</f>
        <v>#REF!</v>
      </c>
      <c r="I7" s="49" t="e">
        <f t="shared" ref="I7:M7" si="0">+I8+I9</f>
        <v>#REF!</v>
      </c>
      <c r="J7" s="49" t="e">
        <f t="shared" si="0"/>
        <v>#REF!</v>
      </c>
      <c r="K7" s="62" t="e">
        <f t="shared" si="0"/>
        <v>#REF!</v>
      </c>
      <c r="L7" s="49" t="e">
        <f t="shared" si="0"/>
        <v>#REF!</v>
      </c>
      <c r="M7" s="49" t="e">
        <f t="shared" si="0"/>
        <v>#REF!</v>
      </c>
      <c r="N7" s="157" t="e">
        <f>IF(K7=0,"",(G7-K7)/K7)</f>
        <v>#REF!</v>
      </c>
      <c r="O7" s="134" t="e">
        <f>IF(H7=0,"",(G7-H7)/H7)</f>
        <v>#REF!</v>
      </c>
      <c r="P7" s="62" t="e">
        <f t="shared" ref="P7:Q7" si="1">+P8+P9</f>
        <v>#REF!</v>
      </c>
      <c r="Q7" s="62" t="e">
        <f t="shared" si="1"/>
        <v>#REF!</v>
      </c>
      <c r="R7" s="134" t="e">
        <f>IF(Q7=0,"",(P7-Q7)/Q7)</f>
        <v>#REF!</v>
      </c>
      <c r="S7" s="62" t="e">
        <f t="shared" ref="S7" si="2">+S8+S9</f>
        <v>#REF!</v>
      </c>
      <c r="T7" s="62" t="e">
        <f t="shared" ref="T7" si="3">+T8+T9</f>
        <v>#REF!</v>
      </c>
      <c r="U7" s="134" t="e">
        <f>IF(T7=0,"",(S7-T7)/T7)</f>
        <v>#REF!</v>
      </c>
      <c r="V7" s="49" t="e">
        <f t="shared" ref="V7:W7" si="4">+V8+V9</f>
        <v>#REF!</v>
      </c>
      <c r="W7" s="49" t="e">
        <f t="shared" si="4"/>
        <v>#REF!</v>
      </c>
      <c r="X7" s="50" t="e">
        <f>IF(W7=0,"",(V7-W7)/W7)</f>
        <v>#REF!</v>
      </c>
      <c r="Y7" s="28"/>
      <c r="Z7" s="20"/>
      <c r="AA7" s="67" t="e">
        <f>SUM(J7:M7)-W7</f>
        <v>#REF!</v>
      </c>
      <c r="AB7" s="160" t="e">
        <f>G7+H7+I7-S7</f>
        <v>#REF!</v>
      </c>
      <c r="AC7" s="1" t="e">
        <f>+I7-Assets!J9</f>
        <v>#REF!</v>
      </c>
      <c r="AD7" s="1" t="e">
        <f>+J7-Assets!K9</f>
        <v>#REF!</v>
      </c>
      <c r="AE7" s="1" t="e">
        <f>+K7-Assets!L9</f>
        <v>#REF!</v>
      </c>
      <c r="AF7" s="1" t="e">
        <f>+L7-Assets!M9</f>
        <v>#REF!</v>
      </c>
      <c r="AG7" s="1" t="e">
        <f>+M7-Assets!N9</f>
        <v>#REF!</v>
      </c>
      <c r="AH7" s="1"/>
      <c r="AI7" s="1"/>
      <c r="AJ7" s="1" t="e">
        <f>+V7-Assets!W9</f>
        <v>#REF!</v>
      </c>
      <c r="AK7" s="1" t="e">
        <f>+W7-Assets!X9</f>
        <v>#REF!</v>
      </c>
    </row>
    <row r="8" spans="1:37" ht="15.95" customHeight="1">
      <c r="D8" s="25"/>
      <c r="E8" s="58" t="s">
        <v>122</v>
      </c>
      <c r="F8" s="18"/>
      <c r="G8" s="150" t="e">
        <f>+'PLC Assets'!G8</f>
        <v>#REF!</v>
      </c>
      <c r="H8" s="61" t="e">
        <f>+'PLC Assets'!H8</f>
        <v>#REF!</v>
      </c>
      <c r="I8" s="3" t="e">
        <f>+'PLC Assets'!I8</f>
        <v>#REF!</v>
      </c>
      <c r="J8" s="3" t="e">
        <f>+'PLC Assets'!J8</f>
        <v>#REF!</v>
      </c>
      <c r="K8" s="61" t="e">
        <f>+'PLC Assets'!K8</f>
        <v>#REF!</v>
      </c>
      <c r="L8" s="3" t="e">
        <f>+'PLC Assets'!L8</f>
        <v>#REF!</v>
      </c>
      <c r="M8" s="3" t="e">
        <f>+'PLC Assets'!M8</f>
        <v>#REF!</v>
      </c>
      <c r="N8" s="155" t="e">
        <f t="shared" ref="N8:N9" si="5">IF(K8=0,"",(G8-K8)/K8)</f>
        <v>#REF!</v>
      </c>
      <c r="O8" s="70" t="e">
        <f t="shared" ref="O8:O9" si="6">IF(H8=0,"",(G8-H8)/H8)</f>
        <v>#REF!</v>
      </c>
      <c r="P8" s="61" t="e">
        <f>+'PLC Assets'!P8</f>
        <v>#REF!</v>
      </c>
      <c r="Q8" s="61" t="e">
        <f>+'PLC Assets'!Q8</f>
        <v>#REF!</v>
      </c>
      <c r="R8" s="70" t="e">
        <f>IF(Q8=0,"",(P8-Q8)/Q8)</f>
        <v>#REF!</v>
      </c>
      <c r="S8" s="61" t="e">
        <f>+'PLC Assets'!S8</f>
        <v>#REF!</v>
      </c>
      <c r="T8" s="61" t="e">
        <f>+'PLC Assets'!T8</f>
        <v>#REF!</v>
      </c>
      <c r="U8" s="70" t="e">
        <f>IF(T8=0,"",(S8-T8)/T8)</f>
        <v>#REF!</v>
      </c>
      <c r="V8" s="3" t="e">
        <f>+'PLC Assets'!V8</f>
        <v>#REF!</v>
      </c>
      <c r="W8" s="3" t="e">
        <f>+'PLC Assets'!W8</f>
        <v>#REF!</v>
      </c>
      <c r="X8" s="4" t="e">
        <f>IF(W8=0,"",(V8-W8)/W8)</f>
        <v>#REF!</v>
      </c>
      <c r="Y8" s="28"/>
      <c r="Z8" s="20"/>
      <c r="AA8" s="67" t="e">
        <f t="shared" ref="AA8:AA9" si="7">SUM(J8:M8)-W8</f>
        <v>#REF!</v>
      </c>
      <c r="AB8" s="160" t="e">
        <f t="shared" ref="AB8:AB25" si="8">G8+H8+I8-S8</f>
        <v>#REF!</v>
      </c>
      <c r="AC8" s="1" t="e">
        <f>+I8-Assets!J20</f>
        <v>#REF!</v>
      </c>
      <c r="AD8" s="1" t="e">
        <f>+J8-Assets!K20</f>
        <v>#REF!</v>
      </c>
      <c r="AE8" s="1" t="e">
        <f>+K8-Assets!L20</f>
        <v>#REF!</v>
      </c>
      <c r="AF8" s="1" t="e">
        <f>+L8-Assets!M20</f>
        <v>#REF!</v>
      </c>
      <c r="AG8" s="1" t="e">
        <f>+M8-Assets!N20</f>
        <v>#REF!</v>
      </c>
      <c r="AH8" s="1"/>
      <c r="AI8" s="1"/>
      <c r="AJ8" s="1" t="e">
        <f>+V8-Assets!W20</f>
        <v>#REF!</v>
      </c>
      <c r="AK8" s="1" t="e">
        <f>+W8-Assets!X20</f>
        <v>#REF!</v>
      </c>
    </row>
    <row r="9" spans="1:37" ht="15.95" customHeight="1">
      <c r="D9" s="25"/>
      <c r="E9" s="58" t="s">
        <v>123</v>
      </c>
      <c r="F9" s="18"/>
      <c r="G9" s="150" t="e">
        <f>+'PLC Assets'!G14</f>
        <v>#REF!</v>
      </c>
      <c r="H9" s="61" t="e">
        <f>+'PLC Assets'!H14</f>
        <v>#REF!</v>
      </c>
      <c r="I9" s="3" t="e">
        <f>+'PLC Assets'!I14</f>
        <v>#REF!</v>
      </c>
      <c r="J9" s="3" t="e">
        <f>+'PLC Assets'!J14</f>
        <v>#REF!</v>
      </c>
      <c r="K9" s="61" t="e">
        <f>+'PLC Assets'!K14</f>
        <v>#REF!</v>
      </c>
      <c r="L9" s="3" t="e">
        <f>+'PLC Assets'!L14</f>
        <v>#REF!</v>
      </c>
      <c r="M9" s="3" t="e">
        <f>+'PLC Assets'!M14</f>
        <v>#REF!</v>
      </c>
      <c r="N9" s="155" t="e">
        <f t="shared" si="5"/>
        <v>#REF!</v>
      </c>
      <c r="O9" s="70" t="e">
        <f t="shared" si="6"/>
        <v>#REF!</v>
      </c>
      <c r="P9" s="61" t="e">
        <f>+'PLC Assets'!P14</f>
        <v>#REF!</v>
      </c>
      <c r="Q9" s="61" t="e">
        <f>+'PLC Assets'!Q14</f>
        <v>#REF!</v>
      </c>
      <c r="R9" s="70" t="e">
        <f>IF(Q9=0,"",(P9-Q9)/Q9)</f>
        <v>#REF!</v>
      </c>
      <c r="S9" s="61" t="e">
        <f>+'PLC Assets'!S14</f>
        <v>#REF!</v>
      </c>
      <c r="T9" s="61" t="e">
        <f>+'PLC Assets'!T14</f>
        <v>#REF!</v>
      </c>
      <c r="U9" s="70" t="e">
        <f>IF(T9=0,"",(S9-T9)/T9)</f>
        <v>#REF!</v>
      </c>
      <c r="V9" s="3" t="e">
        <f>+'PLC Assets'!V14</f>
        <v>#REF!</v>
      </c>
      <c r="W9" s="3" t="e">
        <f>+'PLC Assets'!W14</f>
        <v>#REF!</v>
      </c>
      <c r="X9" s="4" t="e">
        <f>IF(W9=0,"",(V9-W9)/W9)</f>
        <v>#REF!</v>
      </c>
      <c r="Y9" s="28"/>
      <c r="Z9" s="20"/>
      <c r="AA9" s="67" t="e">
        <f t="shared" si="7"/>
        <v>#REF!</v>
      </c>
      <c r="AB9" s="160" t="e">
        <f t="shared" si="8"/>
        <v>#REF!</v>
      </c>
      <c r="AC9" s="1" t="e">
        <f>+I9-Assets!J65</f>
        <v>#REF!</v>
      </c>
      <c r="AD9" s="1" t="e">
        <f>+J9-Assets!K65</f>
        <v>#REF!</v>
      </c>
      <c r="AE9" s="1" t="e">
        <f>+K9-Assets!L65</f>
        <v>#REF!</v>
      </c>
      <c r="AF9" s="1" t="e">
        <f>+L9-Assets!M65</f>
        <v>#REF!</v>
      </c>
      <c r="AG9" s="1" t="e">
        <f>+M9-Assets!N65</f>
        <v>#REF!</v>
      </c>
      <c r="AJ9" s="1" t="e">
        <f>+V9-Assets!W65</f>
        <v>#REF!</v>
      </c>
      <c r="AK9" s="1" t="e">
        <f>+W9-Assets!X65</f>
        <v>#REF!</v>
      </c>
    </row>
    <row r="10" spans="1:37" ht="15.95" hidden="1" customHeight="1">
      <c r="D10" s="25"/>
      <c r="E10" s="58" t="s">
        <v>148</v>
      </c>
      <c r="F10" s="18"/>
      <c r="G10" s="18"/>
      <c r="H10" s="140" t="e">
        <f>'PLC Assets'!H17</f>
        <v>#REF!</v>
      </c>
      <c r="I10" s="140" t="e">
        <f>'PLC Assets'!I17</f>
        <v>#REF!</v>
      </c>
      <c r="J10" s="140" t="e">
        <f>'PLC Assets'!J17</f>
        <v>#REF!</v>
      </c>
      <c r="K10" s="140" t="e">
        <f>'PLC Assets'!K17</f>
        <v>#REF!</v>
      </c>
      <c r="L10" s="140" t="e">
        <f>'PLC Assets'!L17</f>
        <v>#REF!</v>
      </c>
      <c r="M10" s="140" t="e">
        <f>'PLC Assets'!M17</f>
        <v>#REF!</v>
      </c>
      <c r="N10" s="70" t="e">
        <f t="shared" ref="N10" si="9">IF(L10=0,"",(H10-L10)/L10)</f>
        <v>#REF!</v>
      </c>
      <c r="O10" s="70" t="e">
        <f t="shared" ref="O10" si="10">IF(I10=0,"",(H10-I10)/I10)</f>
        <v>#REF!</v>
      </c>
      <c r="P10" s="140" t="e">
        <f>'PLC Assets'!P17</f>
        <v>#REF!</v>
      </c>
      <c r="Q10" s="140" t="e">
        <f>'PLC Assets'!Q17</f>
        <v>#REF!</v>
      </c>
      <c r="R10" s="70" t="e">
        <f>IF(Q10=0,"",(P10-Q10)/Q10)</f>
        <v>#REF!</v>
      </c>
      <c r="S10" s="70"/>
      <c r="T10" s="70"/>
      <c r="U10" s="70"/>
      <c r="V10" s="140" t="e">
        <f>'PLC Assets'!V17</f>
        <v>#REF!</v>
      </c>
      <c r="W10" s="140" t="e">
        <f>'PLC Assets'!W17</f>
        <v>#REF!</v>
      </c>
      <c r="X10" s="70" t="e">
        <f>IF(W10=0,"",(V10-W10)/W10)</f>
        <v>#REF!</v>
      </c>
      <c r="Y10" s="28"/>
      <c r="Z10" s="20"/>
      <c r="AA10" s="67"/>
      <c r="AB10" s="160" t="e">
        <f t="shared" si="8"/>
        <v>#REF!</v>
      </c>
      <c r="AC10" s="1"/>
      <c r="AD10" s="1"/>
      <c r="AE10" s="1"/>
      <c r="AF10" s="1"/>
      <c r="AG10" s="1"/>
      <c r="AJ10" s="1"/>
      <c r="AK10" s="1"/>
    </row>
    <row r="11" spans="1:37" ht="15.95" customHeight="1">
      <c r="D11" s="25"/>
      <c r="E11" s="237" t="s">
        <v>109</v>
      </c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8"/>
      <c r="Z11" s="20"/>
      <c r="AA11" s="67"/>
      <c r="AB11" s="160">
        <f t="shared" si="8"/>
        <v>0</v>
      </c>
    </row>
    <row r="12" spans="1:37" ht="15.95" customHeight="1">
      <c r="D12" s="25"/>
      <c r="E12" s="98" t="s">
        <v>78</v>
      </c>
      <c r="F12" s="48"/>
      <c r="G12" s="150" t="e">
        <f>+G13+G14</f>
        <v>#REF!</v>
      </c>
      <c r="H12" s="62" t="e">
        <f>+H13+H14</f>
        <v>#REF!</v>
      </c>
      <c r="I12" s="49" t="e">
        <f t="shared" ref="I12:M12" si="11">+I13+I14</f>
        <v>#REF!</v>
      </c>
      <c r="J12" s="49" t="e">
        <f t="shared" si="11"/>
        <v>#REF!</v>
      </c>
      <c r="K12" s="62" t="e">
        <f t="shared" si="11"/>
        <v>#REF!</v>
      </c>
      <c r="L12" s="49" t="e">
        <f t="shared" si="11"/>
        <v>#REF!</v>
      </c>
      <c r="M12" s="49" t="e">
        <f t="shared" si="11"/>
        <v>#REF!</v>
      </c>
      <c r="N12" s="157" t="e">
        <f t="shared" ref="N12:N14" si="12">IF(K12=0,"",(G12-K12)/K12)</f>
        <v>#REF!</v>
      </c>
      <c r="O12" s="134" t="e">
        <f t="shared" ref="O12:O14" si="13">IF(H12=0,"",(G12-H12)/H12)</f>
        <v>#REF!</v>
      </c>
      <c r="P12" s="62" t="e">
        <f t="shared" ref="P12:Q12" si="14">+P13+P14</f>
        <v>#REF!</v>
      </c>
      <c r="Q12" s="62" t="e">
        <f t="shared" si="14"/>
        <v>#REF!</v>
      </c>
      <c r="R12" s="134" t="e">
        <f>IF(Q12=0,"",(P12-Q12)/Q12)</f>
        <v>#REF!</v>
      </c>
      <c r="S12" s="62" t="e">
        <f t="shared" ref="S12" si="15">+S13+S14</f>
        <v>#REF!</v>
      </c>
      <c r="T12" s="62" t="e">
        <f t="shared" ref="T12" si="16">+T13+T14</f>
        <v>#REF!</v>
      </c>
      <c r="U12" s="134" t="e">
        <f>IF(T12=0,"",(S12-T12)/T12)</f>
        <v>#REF!</v>
      </c>
      <c r="V12" s="49" t="e">
        <f t="shared" ref="V12:W12" si="17">+V13+V14</f>
        <v>#REF!</v>
      </c>
      <c r="W12" s="49" t="e">
        <f t="shared" si="17"/>
        <v>#REF!</v>
      </c>
      <c r="X12" s="50" t="e">
        <f>IF(W12=0,"",(V12-W12)/W12)</f>
        <v>#REF!</v>
      </c>
      <c r="Y12" s="28"/>
      <c r="Z12" s="20"/>
      <c r="AA12" s="67" t="e">
        <f>SUM(J12:M12)-W12</f>
        <v>#REF!</v>
      </c>
      <c r="AB12" s="160" t="e">
        <f t="shared" si="8"/>
        <v>#REF!</v>
      </c>
      <c r="AC12" s="1" t="e">
        <f>+I12-Assets!J10</f>
        <v>#REF!</v>
      </c>
      <c r="AD12" s="1" t="e">
        <f>+J12-Assets!K10</f>
        <v>#REF!</v>
      </c>
      <c r="AE12" s="1" t="e">
        <f>+K12-Assets!L10</f>
        <v>#REF!</v>
      </c>
      <c r="AF12" s="1" t="e">
        <f>+L12-Assets!M10</f>
        <v>#REF!</v>
      </c>
      <c r="AG12" s="1" t="e">
        <f>+M12-Assets!N10</f>
        <v>#REF!</v>
      </c>
      <c r="AH12" s="1"/>
      <c r="AI12" s="1"/>
      <c r="AJ12" s="1" t="e">
        <f>+V12-Assets!W10</f>
        <v>#REF!</v>
      </c>
      <c r="AK12" s="1" t="e">
        <f>+W12-Assets!X10</f>
        <v>#REF!</v>
      </c>
    </row>
    <row r="13" spans="1:37" ht="15.95" customHeight="1">
      <c r="D13" s="25"/>
      <c r="E13" s="58" t="s">
        <v>122</v>
      </c>
      <c r="F13" s="18"/>
      <c r="G13" s="150" t="e">
        <f>+'PLC Assets'!G21</f>
        <v>#REF!</v>
      </c>
      <c r="H13" s="61" t="e">
        <f>+'PLC Assets'!H21</f>
        <v>#REF!</v>
      </c>
      <c r="I13" s="3" t="e">
        <f>+'PLC Assets'!I21</f>
        <v>#REF!</v>
      </c>
      <c r="J13" s="3" t="e">
        <f>+'PLC Assets'!J21</f>
        <v>#REF!</v>
      </c>
      <c r="K13" s="61" t="e">
        <f>+'PLC Assets'!K21</f>
        <v>#REF!</v>
      </c>
      <c r="L13" s="3" t="e">
        <f>+'PLC Assets'!L21</f>
        <v>#REF!</v>
      </c>
      <c r="M13" s="3" t="e">
        <f>+'PLC Assets'!M21</f>
        <v>#REF!</v>
      </c>
      <c r="N13" s="155" t="e">
        <f t="shared" si="12"/>
        <v>#REF!</v>
      </c>
      <c r="O13" s="70" t="e">
        <f t="shared" si="13"/>
        <v>#REF!</v>
      </c>
      <c r="P13" s="61" t="e">
        <f>+'PLC Assets'!P21</f>
        <v>#REF!</v>
      </c>
      <c r="Q13" s="61" t="e">
        <f>+'PLC Assets'!Q21</f>
        <v>#REF!</v>
      </c>
      <c r="R13" s="70" t="e">
        <f>IF(Q13=0,"",(P13-Q13)/Q13)</f>
        <v>#REF!</v>
      </c>
      <c r="S13" s="61" t="e">
        <f>+'PLC Assets'!S21</f>
        <v>#REF!</v>
      </c>
      <c r="T13" s="61" t="e">
        <f>+'PLC Assets'!T21</f>
        <v>#REF!</v>
      </c>
      <c r="U13" s="70" t="e">
        <f>IF(T13=0,"",(S13-T13)/T13)</f>
        <v>#REF!</v>
      </c>
      <c r="V13" s="3" t="e">
        <f>+'PLC Assets'!V21</f>
        <v>#REF!</v>
      </c>
      <c r="W13" s="3" t="e">
        <f>+'PLC Assets'!W21</f>
        <v>#REF!</v>
      </c>
      <c r="X13" s="4" t="e">
        <f>IF(W13=0,"",(V13-W13)/W13)</f>
        <v>#REF!</v>
      </c>
      <c r="Y13" s="28"/>
      <c r="Z13" s="20"/>
      <c r="AA13" s="67" t="e">
        <f t="shared" ref="AA13:AA14" si="18">SUM(J13:M13)-W13</f>
        <v>#REF!</v>
      </c>
      <c r="AB13" s="160" t="e">
        <f t="shared" si="8"/>
        <v>#REF!</v>
      </c>
      <c r="AC13" s="1" t="e">
        <f>+I13-Assets!J21</f>
        <v>#REF!</v>
      </c>
      <c r="AD13" s="1" t="e">
        <f>+J13-Assets!K21</f>
        <v>#REF!</v>
      </c>
      <c r="AE13" s="1" t="e">
        <f>+K13-Assets!L21</f>
        <v>#REF!</v>
      </c>
      <c r="AF13" s="1" t="e">
        <f>+L13-Assets!M21</f>
        <v>#REF!</v>
      </c>
      <c r="AG13" s="1" t="e">
        <f>+M13-Assets!N21</f>
        <v>#REF!</v>
      </c>
      <c r="AH13" s="1"/>
      <c r="AI13" s="1"/>
      <c r="AJ13" s="1" t="e">
        <f>+V13-Assets!W21</f>
        <v>#REF!</v>
      </c>
      <c r="AK13" s="1" t="e">
        <f>+W13-Assets!X21</f>
        <v>#REF!</v>
      </c>
    </row>
    <row r="14" spans="1:37" ht="15.95" customHeight="1">
      <c r="D14" s="25"/>
      <c r="E14" s="58" t="s">
        <v>123</v>
      </c>
      <c r="F14" s="18"/>
      <c r="G14" s="150" t="e">
        <f>+'PLC Assets'!G27</f>
        <v>#REF!</v>
      </c>
      <c r="H14" s="61" t="e">
        <f>+'PLC Assets'!H27</f>
        <v>#REF!</v>
      </c>
      <c r="I14" s="3" t="e">
        <f>+'PLC Assets'!I27</f>
        <v>#REF!</v>
      </c>
      <c r="J14" s="3" t="e">
        <f>+'PLC Assets'!J27</f>
        <v>#REF!</v>
      </c>
      <c r="K14" s="61" t="e">
        <f>+'PLC Assets'!K27</f>
        <v>#REF!</v>
      </c>
      <c r="L14" s="3" t="e">
        <f>+'PLC Assets'!L27</f>
        <v>#REF!</v>
      </c>
      <c r="M14" s="3" t="e">
        <f>+'PLC Assets'!M27</f>
        <v>#REF!</v>
      </c>
      <c r="N14" s="155" t="e">
        <f t="shared" si="12"/>
        <v>#REF!</v>
      </c>
      <c r="O14" s="70" t="e">
        <f t="shared" si="13"/>
        <v>#REF!</v>
      </c>
      <c r="P14" s="61" t="e">
        <f>+'PLC Assets'!P27</f>
        <v>#REF!</v>
      </c>
      <c r="Q14" s="61" t="e">
        <f>+'PLC Assets'!Q27</f>
        <v>#REF!</v>
      </c>
      <c r="R14" s="70" t="e">
        <f>IF(Q14=0,"",(P14-Q14)/Q14)</f>
        <v>#REF!</v>
      </c>
      <c r="S14" s="61" t="e">
        <f>+'PLC Assets'!S27</f>
        <v>#REF!</v>
      </c>
      <c r="T14" s="61" t="e">
        <f>+'PLC Assets'!T27</f>
        <v>#REF!</v>
      </c>
      <c r="U14" s="70" t="e">
        <f>IF(T14=0,"",(S14-T14)/T14)</f>
        <v>#REF!</v>
      </c>
      <c r="V14" s="3" t="e">
        <f>+'PLC Assets'!V27</f>
        <v>#REF!</v>
      </c>
      <c r="W14" s="3" t="e">
        <f>+'PLC Assets'!W27</f>
        <v>#REF!</v>
      </c>
      <c r="X14" s="4" t="e">
        <f>IF(W14=0,"",(V14-W14)/W14)</f>
        <v>#REF!</v>
      </c>
      <c r="Y14" s="28"/>
      <c r="Z14" s="20"/>
      <c r="AA14" s="67" t="e">
        <f t="shared" si="18"/>
        <v>#REF!</v>
      </c>
      <c r="AB14" s="160" t="e">
        <f t="shared" si="8"/>
        <v>#REF!</v>
      </c>
      <c r="AC14" s="1" t="e">
        <f>+I14-Assets!J66</f>
        <v>#REF!</v>
      </c>
      <c r="AD14" s="1" t="e">
        <f>+J14-Assets!K66</f>
        <v>#REF!</v>
      </c>
      <c r="AE14" s="1" t="e">
        <f>+K14-Assets!L66</f>
        <v>#REF!</v>
      </c>
      <c r="AF14" s="1" t="e">
        <f>+L14-Assets!M66</f>
        <v>#REF!</v>
      </c>
      <c r="AG14" s="1" t="e">
        <f>+M14-Assets!N66</f>
        <v>#REF!</v>
      </c>
      <c r="AJ14" s="1" t="e">
        <f>+V14-Assets!W66</f>
        <v>#REF!</v>
      </c>
      <c r="AK14" s="1" t="e">
        <f>+W14-Assets!X66</f>
        <v>#REF!</v>
      </c>
    </row>
    <row r="15" spans="1:37" ht="15.95" hidden="1" customHeight="1">
      <c r="D15" s="25"/>
      <c r="E15" s="58" t="s">
        <v>148</v>
      </c>
      <c r="F15" s="18"/>
      <c r="G15" s="18"/>
      <c r="H15" s="140" t="e">
        <f>'PLC Assets'!H30</f>
        <v>#REF!</v>
      </c>
      <c r="I15" s="140" t="e">
        <f>'PLC Assets'!I30</f>
        <v>#REF!</v>
      </c>
      <c r="J15" s="140" t="e">
        <f>'PLC Assets'!J30</f>
        <v>#REF!</v>
      </c>
      <c r="K15" s="140" t="e">
        <f>'PLC Assets'!K30</f>
        <v>#REF!</v>
      </c>
      <c r="L15" s="140" t="e">
        <f>'PLC Assets'!L30</f>
        <v>#REF!</v>
      </c>
      <c r="M15" s="140" t="e">
        <f>'PLC Assets'!M30</f>
        <v>#REF!</v>
      </c>
      <c r="N15" s="70" t="e">
        <f t="shared" ref="N15" si="19">IF(L15=0,"",(H15-L15)/L15)</f>
        <v>#REF!</v>
      </c>
      <c r="O15" s="70" t="e">
        <f t="shared" ref="O15" si="20">IF(I15=0,"",(H15-I15)/I15)</f>
        <v>#REF!</v>
      </c>
      <c r="P15" s="140" t="e">
        <f>'PLC Assets'!P30</f>
        <v>#REF!</v>
      </c>
      <c r="Q15" s="140" t="e">
        <f>'PLC Assets'!Q30</f>
        <v>#REF!</v>
      </c>
      <c r="R15" s="70" t="e">
        <f>IF(Q15=0,"",(P15-Q15)/Q15)</f>
        <v>#REF!</v>
      </c>
      <c r="S15" s="70"/>
      <c r="T15" s="70"/>
      <c r="U15" s="70"/>
      <c r="V15" s="140" t="e">
        <f>'PLC Assets'!V30</f>
        <v>#REF!</v>
      </c>
      <c r="W15" s="140" t="e">
        <f>'PLC Assets'!W30</f>
        <v>#REF!</v>
      </c>
      <c r="X15" s="70" t="e">
        <f>IF(W15=0,"",(V15-W15)/W15)</f>
        <v>#REF!</v>
      </c>
      <c r="Y15" s="28"/>
      <c r="Z15" s="20"/>
      <c r="AA15" s="67"/>
      <c r="AB15" s="160" t="e">
        <f t="shared" si="8"/>
        <v>#REF!</v>
      </c>
      <c r="AC15" s="1"/>
      <c r="AD15" s="1"/>
      <c r="AE15" s="1"/>
      <c r="AF15" s="1"/>
      <c r="AG15" s="1"/>
      <c r="AJ15" s="1"/>
      <c r="AK15" s="1"/>
    </row>
    <row r="16" spans="1:37" ht="15.95" customHeight="1">
      <c r="D16" s="25"/>
      <c r="E16" s="237" t="s">
        <v>110</v>
      </c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8"/>
      <c r="Z16" s="20"/>
      <c r="AA16" s="67"/>
      <c r="AB16" s="160">
        <f t="shared" si="8"/>
        <v>0</v>
      </c>
    </row>
    <row r="17" spans="4:37" ht="15.95" customHeight="1">
      <c r="D17" s="25"/>
      <c r="E17" s="58" t="s">
        <v>124</v>
      </c>
      <c r="F17" s="48"/>
      <c r="G17" s="150" t="e">
        <f>(+#REF!-#REF!)/Summary!$A$1</f>
        <v>#REF!</v>
      </c>
      <c r="H17" s="61" t="e">
        <f>(+#REF!-#REF!)/Summary!$A$1</f>
        <v>#REF!</v>
      </c>
      <c r="I17" s="3" t="e">
        <f>(+#REF!-#REF!)/Summary!$A$1</f>
        <v>#REF!</v>
      </c>
      <c r="J17" s="3" t="e">
        <f>(+#REF!-#REF!)/Summary!$A$1</f>
        <v>#REF!</v>
      </c>
      <c r="K17" s="61" t="e">
        <f>(+#REF!-#REF!)/Summary!$A$1+0.1</f>
        <v>#REF!</v>
      </c>
      <c r="L17" s="3" t="e">
        <f>(+#REF!-#REF!)/Summary!$A$1</f>
        <v>#REF!</v>
      </c>
      <c r="M17" s="3" t="e">
        <f>(+#REF!-#REF!)/Summary!$A$1</f>
        <v>#REF!</v>
      </c>
      <c r="N17" s="155" t="e">
        <f t="shared" ref="N17:N25" si="21">IF(K17=0,"",(G17-K17)/K17)</f>
        <v>#REF!</v>
      </c>
      <c r="O17" s="70" t="e">
        <f t="shared" ref="O17:O25" si="22">IF(H17=0,"",(G17-H17)/H17)</f>
        <v>#REF!</v>
      </c>
      <c r="P17" s="3" t="e">
        <f>(+#REF!-#REF!)/Summary!$A$1</f>
        <v>#REF!</v>
      </c>
      <c r="Q17" s="3" t="e">
        <f>(+#REF!-#REF!)/Summary!$A$1</f>
        <v>#REF!</v>
      </c>
      <c r="R17" s="4" t="e">
        <f>IF(Q17=0,"",(P17-Q17)/Q17)</f>
        <v>#REF!</v>
      </c>
      <c r="S17" s="61" t="e">
        <f>(+#REF!-#REF!)/Summary!$A$1</f>
        <v>#REF!</v>
      </c>
      <c r="T17" s="61" t="e">
        <f>(+#REF!-#REF!)/Summary!$A$1</f>
        <v>#REF!</v>
      </c>
      <c r="U17" s="70" t="e">
        <f>IF(T17=0,"",(S17-T17)/T17)</f>
        <v>#REF!</v>
      </c>
      <c r="V17" s="61" t="e">
        <f>(+#REF!-#REF!)/Summary!$A$1</f>
        <v>#REF!</v>
      </c>
      <c r="W17" s="3" t="e">
        <f>(+#REF!-#REF!)/Summary!$A$1</f>
        <v>#REF!</v>
      </c>
      <c r="X17" s="4" t="e">
        <f>IF(W17=0,"",(V17-W17)/W17)</f>
        <v>#REF!</v>
      </c>
      <c r="Y17" s="41"/>
      <c r="Z17" s="20"/>
      <c r="AA17" s="67" t="e">
        <f>SUM(J17:M17)-W17</f>
        <v>#REF!</v>
      </c>
      <c r="AB17" s="160" t="e">
        <f t="shared" si="8"/>
        <v>#REF!</v>
      </c>
      <c r="AC17" s="1"/>
      <c r="AD17" s="1"/>
      <c r="AE17" s="1"/>
      <c r="AF17" s="1"/>
      <c r="AG17" s="1"/>
      <c r="AH17" s="1"/>
      <c r="AI17" s="1"/>
      <c r="AJ17" s="1"/>
      <c r="AK17" s="1"/>
    </row>
    <row r="18" spans="4:37" ht="15.95" customHeight="1">
      <c r="D18" s="25"/>
      <c r="E18" s="58" t="s">
        <v>125</v>
      </c>
      <c r="F18" s="48"/>
      <c r="G18" s="150" t="e">
        <f>(+#REF!-#REF!)/Summary!$A$1</f>
        <v>#REF!</v>
      </c>
      <c r="H18" s="61" t="e">
        <f>(+#REF!-#REF!)/Summary!$A$1</f>
        <v>#REF!</v>
      </c>
      <c r="I18" s="3" t="e">
        <f>(+#REF!-#REF!)/Summary!$A$1</f>
        <v>#REF!</v>
      </c>
      <c r="J18" s="3" t="e">
        <f>(+#REF!-#REF!)/Summary!$A$1</f>
        <v>#REF!</v>
      </c>
      <c r="K18" s="61" t="e">
        <f>(+#REF!-#REF!)/Summary!$A$1+0.1</f>
        <v>#REF!</v>
      </c>
      <c r="L18" s="3" t="e">
        <f>(+#REF!-#REF!)/Summary!$A$1</f>
        <v>#REF!</v>
      </c>
      <c r="M18" s="3" t="e">
        <f>(+#REF!-#REF!)/Summary!$A$1</f>
        <v>#REF!</v>
      </c>
      <c r="N18" s="155" t="e">
        <f t="shared" si="21"/>
        <v>#REF!</v>
      </c>
      <c r="O18" s="70" t="e">
        <f t="shared" si="22"/>
        <v>#REF!</v>
      </c>
      <c r="P18" s="3" t="e">
        <f>(+#REF!-#REF!)/Summary!$A$1</f>
        <v>#REF!</v>
      </c>
      <c r="Q18" s="3" t="e">
        <f>(+#REF!-#REF!)/Summary!$A$1</f>
        <v>#REF!</v>
      </c>
      <c r="R18" s="4" t="e">
        <f>IF(Q18=0,"",(P18-Q18)/Q18)</f>
        <v>#REF!</v>
      </c>
      <c r="S18" s="61" t="e">
        <f>(+#REF!-#REF!)/Summary!$A$1+0.1</f>
        <v>#REF!</v>
      </c>
      <c r="T18" s="61" t="e">
        <f>(+#REF!-#REF!)/Summary!$A$1</f>
        <v>#REF!</v>
      </c>
      <c r="U18" s="70" t="e">
        <f>IF(T18=0,"",(S18-T18)/T18)</f>
        <v>#REF!</v>
      </c>
      <c r="V18" s="61" t="e">
        <f>(+#REF!-#REF!)/Summary!$A$1</f>
        <v>#REF!</v>
      </c>
      <c r="W18" s="3" t="e">
        <f>(+#REF!-#REF!)/Summary!$A$1</f>
        <v>#REF!</v>
      </c>
      <c r="X18" s="4" t="e">
        <f>IF(W18=0,"",(V18-W18)/W18)</f>
        <v>#REF!</v>
      </c>
      <c r="Y18" s="41"/>
      <c r="Z18" s="20"/>
      <c r="AA18" s="67" t="e">
        <f t="shared" ref="AA18:AA25" si="23">SUM(J18:M18)-W18</f>
        <v>#REF!</v>
      </c>
      <c r="AB18" s="160" t="e">
        <f t="shared" si="8"/>
        <v>#REF!</v>
      </c>
      <c r="AC18" s="1"/>
      <c r="AD18" s="1"/>
      <c r="AE18" s="1"/>
      <c r="AF18" s="1"/>
      <c r="AG18" s="1"/>
      <c r="AH18" s="1"/>
      <c r="AI18" s="1"/>
      <c r="AJ18" s="1"/>
      <c r="AK18" s="1"/>
    </row>
    <row r="19" spans="4:37" ht="15.95" customHeight="1">
      <c r="D19" s="25"/>
      <c r="E19" s="58" t="s">
        <v>126</v>
      </c>
      <c r="F19" s="18"/>
      <c r="G19" s="150" t="e">
        <f>(+#REF!-#REF!)/Summary!$A$1</f>
        <v>#REF!</v>
      </c>
      <c r="H19" s="61" t="e">
        <f>(+#REF!-#REF!)/Summary!$A$1</f>
        <v>#REF!</v>
      </c>
      <c r="I19" s="3" t="e">
        <f>(+#REF!-#REF!)/Summary!$A$1</f>
        <v>#REF!</v>
      </c>
      <c r="J19" s="3" t="e">
        <f>(+#REF!-#REF!)/Summary!$A$1</f>
        <v>#REF!</v>
      </c>
      <c r="K19" s="61" t="e">
        <f>(+#REF!-#REF!)/Summary!$A$1</f>
        <v>#REF!</v>
      </c>
      <c r="L19" s="3" t="e">
        <f>(+#REF!-#REF!)/Summary!$A$1</f>
        <v>#REF!</v>
      </c>
      <c r="M19" s="3" t="e">
        <f>(+#REF!-#REF!)/Summary!$A$1</f>
        <v>#REF!</v>
      </c>
      <c r="N19" s="155" t="e">
        <f t="shared" si="21"/>
        <v>#REF!</v>
      </c>
      <c r="O19" s="70" t="e">
        <f t="shared" si="22"/>
        <v>#REF!</v>
      </c>
      <c r="P19" s="3" t="e">
        <f>(+#REF!-#REF!)/Summary!$A$1</f>
        <v>#REF!</v>
      </c>
      <c r="Q19" s="3" t="e">
        <f>(+#REF!-#REF!)/Summary!$A$1</f>
        <v>#REF!</v>
      </c>
      <c r="R19" s="4" t="e">
        <f>IF(Q19=0,"",(P19-Q19)/Q19)</f>
        <v>#REF!</v>
      </c>
      <c r="S19" s="61" t="e">
        <f>(+#REF!-#REF!)/Summary!$A$1-0.1</f>
        <v>#REF!</v>
      </c>
      <c r="T19" s="61" t="e">
        <f>(+#REF!-#REF!)/Summary!$A$1</f>
        <v>#REF!</v>
      </c>
      <c r="U19" s="70" t="e">
        <f>IF(T19=0,"",(S19-T19)/T19)</f>
        <v>#REF!</v>
      </c>
      <c r="V19" s="61" t="e">
        <f>(+#REF!-#REF!)/Summary!$A$1</f>
        <v>#REF!</v>
      </c>
      <c r="W19" s="3" t="e">
        <f>(+#REF!-#REF!)/Summary!$A$1</f>
        <v>#REF!</v>
      </c>
      <c r="X19" s="4" t="e">
        <f>IF(W19=0,"",(V19-W19)/W19)</f>
        <v>#REF!</v>
      </c>
      <c r="Y19" s="41"/>
      <c r="Z19" s="20"/>
      <c r="AA19" s="67" t="e">
        <f t="shared" si="23"/>
        <v>#REF!</v>
      </c>
      <c r="AB19" s="160" t="e">
        <f t="shared" si="8"/>
        <v>#REF!</v>
      </c>
    </row>
    <row r="20" spans="4:37" ht="15.95" customHeight="1">
      <c r="D20" s="25"/>
      <c r="E20" s="58" t="s">
        <v>127</v>
      </c>
      <c r="F20" s="18"/>
      <c r="G20" s="150" t="e">
        <f>(+#REF!-#REF!)/Summary!$A$1</f>
        <v>#REF!</v>
      </c>
      <c r="H20" s="61" t="e">
        <f>(+#REF!-#REF!)/Summary!$A$1</f>
        <v>#REF!</v>
      </c>
      <c r="I20" s="61" t="e">
        <f>(+#REF!-#REF!)/Summary!$A$1</f>
        <v>#REF!</v>
      </c>
      <c r="J20" s="61" t="e">
        <f>(+#REF!-#REF!)/Summary!$A$1</f>
        <v>#REF!</v>
      </c>
      <c r="K20" s="61" t="e">
        <f>(+#REF!-#REF!)/Summary!$A$1</f>
        <v>#REF!</v>
      </c>
      <c r="L20" s="61" t="e">
        <f>(+#REF!-#REF!)/Summary!$A$1</f>
        <v>#REF!</v>
      </c>
      <c r="M20" s="61" t="e">
        <f>(+#REF!-#REF!)/Summary!$A$1</f>
        <v>#REF!</v>
      </c>
      <c r="N20" s="155" t="e">
        <f t="shared" si="21"/>
        <v>#REF!</v>
      </c>
      <c r="O20" s="70" t="e">
        <f t="shared" si="22"/>
        <v>#REF!</v>
      </c>
      <c r="P20" s="3" t="e">
        <f>(+#REF!-#REF!)/Summary!$A$1</f>
        <v>#REF!</v>
      </c>
      <c r="Q20" s="3" t="e">
        <f>(+#REF!-#REF!)/Summary!$A$1</f>
        <v>#REF!</v>
      </c>
      <c r="R20" s="4" t="e">
        <f>IF(Q20=0,"",(P20-Q20)/Q20)</f>
        <v>#REF!</v>
      </c>
      <c r="S20" s="3" t="e">
        <f>(+#REF!-#REF!)/Summary!$A$1</f>
        <v>#REF!</v>
      </c>
      <c r="T20" s="3" t="e">
        <f>(+#REF!-#REF!)/Summary!$A$1</f>
        <v>#REF!</v>
      </c>
      <c r="U20" s="4" t="e">
        <f>IF(T20=0,"",(S20-T20)/T20)</f>
        <v>#REF!</v>
      </c>
      <c r="V20" s="3" t="e">
        <f>(+#REF!-#REF!)/Summary!$A$1</f>
        <v>#REF!</v>
      </c>
      <c r="W20" s="3" t="e">
        <f>(+#REF!-#REF!)/Summary!$A$1</f>
        <v>#REF!</v>
      </c>
      <c r="X20" s="4" t="e">
        <f>IF(W20=0,"",(V20-W20)/W20)</f>
        <v>#REF!</v>
      </c>
      <c r="Y20" s="41"/>
      <c r="Z20" s="20"/>
      <c r="AA20" s="67" t="e">
        <f t="shared" si="23"/>
        <v>#REF!</v>
      </c>
      <c r="AB20" s="160" t="e">
        <f t="shared" si="8"/>
        <v>#REF!</v>
      </c>
    </row>
    <row r="21" spans="4:37" ht="15.95" customHeight="1">
      <c r="D21" s="25"/>
      <c r="E21" s="58" t="s">
        <v>4</v>
      </c>
      <c r="F21" s="18"/>
      <c r="G21" s="150" t="e">
        <f>+#REF!</f>
        <v>#REF!</v>
      </c>
      <c r="H21" s="64" t="e">
        <f>+#REF!</f>
        <v>#REF!</v>
      </c>
      <c r="I21" s="64" t="e">
        <f>+#REF!</f>
        <v>#REF!</v>
      </c>
      <c r="J21" s="64" t="e">
        <f>+#REF!</f>
        <v>#REF!</v>
      </c>
      <c r="K21" s="64" t="e">
        <f>+#REF!</f>
        <v>#REF!</v>
      </c>
      <c r="L21" s="64" t="e">
        <f>+#REF!</f>
        <v>#REF!</v>
      </c>
      <c r="M21" s="64" t="e">
        <f>+#REF!</f>
        <v>#REF!</v>
      </c>
      <c r="N21" s="155" t="e">
        <f t="shared" si="21"/>
        <v>#REF!</v>
      </c>
      <c r="O21" s="70" t="e">
        <f t="shared" si="22"/>
        <v>#REF!</v>
      </c>
      <c r="P21" s="5" t="e">
        <f>+#REF!</f>
        <v>#REF!</v>
      </c>
      <c r="Q21" s="5" t="e">
        <f>+#REF!</f>
        <v>#REF!</v>
      </c>
      <c r="R21" s="4" t="e">
        <f>IF(Q21=0,"",(P21-Q21)/Q21)-1%</f>
        <v>#REF!</v>
      </c>
      <c r="S21" s="5" t="e">
        <f>+#REF!</f>
        <v>#REF!</v>
      </c>
      <c r="T21" s="5" t="e">
        <f>+#REF!</f>
        <v>#REF!</v>
      </c>
      <c r="U21" s="4" t="e">
        <f>IF(T21=0,"",(S21-T21)/T21)-1%</f>
        <v>#REF!</v>
      </c>
      <c r="V21" s="5" t="e">
        <f>+#REF!</f>
        <v>#REF!</v>
      </c>
      <c r="W21" s="5" t="e">
        <f>+#REF!</f>
        <v>#REF!</v>
      </c>
      <c r="X21" s="4" t="e">
        <f>IF(W21=0,"",(V21-W21)/W21)-1%</f>
        <v>#REF!</v>
      </c>
      <c r="Y21" s="41"/>
      <c r="Z21" s="20"/>
      <c r="AA21" s="67" t="e">
        <f t="shared" si="23"/>
        <v>#REF!</v>
      </c>
      <c r="AB21" s="160" t="e">
        <f t="shared" si="8"/>
        <v>#REF!</v>
      </c>
    </row>
    <row r="22" spans="4:37" ht="15.95" customHeight="1">
      <c r="D22" s="25"/>
      <c r="E22" s="58" t="s">
        <v>5</v>
      </c>
      <c r="F22" s="18"/>
      <c r="G22" s="150" t="e">
        <f>+#REF!</f>
        <v>#REF!</v>
      </c>
      <c r="H22" s="64" t="e">
        <f>+#REF!</f>
        <v>#REF!</v>
      </c>
      <c r="I22" s="64" t="e">
        <f>+#REF!</f>
        <v>#REF!</v>
      </c>
      <c r="J22" s="64" t="e">
        <f>+#REF!</f>
        <v>#REF!</v>
      </c>
      <c r="K22" s="64" t="e">
        <f>+#REF!</f>
        <v>#REF!</v>
      </c>
      <c r="L22" s="64" t="e">
        <f>+#REF!</f>
        <v>#REF!</v>
      </c>
      <c r="M22" s="64" t="e">
        <f>+#REF!</f>
        <v>#REF!</v>
      </c>
      <c r="N22" s="155" t="e">
        <f t="shared" si="21"/>
        <v>#REF!</v>
      </c>
      <c r="O22" s="70" t="e">
        <f t="shared" si="22"/>
        <v>#REF!</v>
      </c>
      <c r="P22" s="5" t="e">
        <f>+#REF!</f>
        <v>#REF!</v>
      </c>
      <c r="Q22" s="5" t="e">
        <f>+#REF!</f>
        <v>#REF!</v>
      </c>
      <c r="R22" s="4" t="e">
        <f>IF(Q22=0,"",(P22-Q22)/Q22)-1%</f>
        <v>#REF!</v>
      </c>
      <c r="S22" s="5" t="e">
        <f>+#REF!</f>
        <v>#REF!</v>
      </c>
      <c r="T22" s="5" t="e">
        <f>+#REF!</f>
        <v>#REF!</v>
      </c>
      <c r="U22" s="4" t="e">
        <f>IF(T22=0,"",(S22-T22)/T22)-1%</f>
        <v>#REF!</v>
      </c>
      <c r="V22" s="5" t="e">
        <f>+#REF!</f>
        <v>#REF!</v>
      </c>
      <c r="W22" s="5" t="e">
        <f>+#REF!</f>
        <v>#REF!</v>
      </c>
      <c r="X22" s="4" t="e">
        <f>IF(W22=0,"",(V22-W22)/W22)-1%</f>
        <v>#REF!</v>
      </c>
      <c r="Y22" s="41"/>
      <c r="Z22" s="20"/>
      <c r="AA22" s="67" t="e">
        <f t="shared" si="23"/>
        <v>#REF!</v>
      </c>
      <c r="AB22" s="160" t="e">
        <f t="shared" si="8"/>
        <v>#REF!</v>
      </c>
    </row>
    <row r="23" spans="4:37" ht="15.95" customHeight="1">
      <c r="D23" s="25"/>
      <c r="E23" s="98" t="s">
        <v>76</v>
      </c>
      <c r="F23" s="18"/>
      <c r="G23" s="150">
        <f>+'Refined&amp;Sales'!H18</f>
        <v>146.5</v>
      </c>
      <c r="H23" s="62">
        <f>+'Refined&amp;Sales'!I18</f>
        <v>129.4</v>
      </c>
      <c r="I23" s="62">
        <f>+'Refined&amp;Sales'!J18</f>
        <v>96</v>
      </c>
      <c r="J23" s="62">
        <f>+'Refined&amp;Sales'!K18</f>
        <v>131.6</v>
      </c>
      <c r="K23" s="62" t="e">
        <f>+'Refined&amp;Sales'!#REF!</f>
        <v>#REF!</v>
      </c>
      <c r="L23" s="62" t="e">
        <f>+'Refined&amp;Sales'!#REF!</f>
        <v>#REF!</v>
      </c>
      <c r="M23" s="62" t="e">
        <f>+'Refined&amp;Sales'!#REF!</f>
        <v>#REF!</v>
      </c>
      <c r="N23" s="155" t="e">
        <f t="shared" si="21"/>
        <v>#REF!</v>
      </c>
      <c r="O23" s="134">
        <f t="shared" si="22"/>
        <v>0.13214837712519314</v>
      </c>
      <c r="P23" s="49" t="e">
        <f>+'Refined&amp;Sales'!#REF!</f>
        <v>#REF!</v>
      </c>
      <c r="Q23" s="49" t="e">
        <f>+'Refined&amp;Sales'!#REF!</f>
        <v>#REF!</v>
      </c>
      <c r="R23" s="50" t="e">
        <f>IF(Q23=0,"",(P23-Q23)/Q23)</f>
        <v>#REF!</v>
      </c>
      <c r="S23" s="49" t="e">
        <f>+'Refined&amp;Sales'!#REF!</f>
        <v>#REF!</v>
      </c>
      <c r="T23" s="49" t="e">
        <f>+'Refined&amp;Sales'!#REF!</f>
        <v>#REF!</v>
      </c>
      <c r="U23" s="50" t="e">
        <f>IF(T23=0,"",(S23-T23)/T23)</f>
        <v>#REF!</v>
      </c>
      <c r="V23" s="49" t="e">
        <f>+'Refined&amp;Sales'!#REF!</f>
        <v>#REF!</v>
      </c>
      <c r="W23" s="49" t="e">
        <f>+'Refined&amp;Sales'!#REF!</f>
        <v>#REF!</v>
      </c>
      <c r="X23" s="50" t="e">
        <f>IF(W23=0,"",(V23-W23)/W23)</f>
        <v>#REF!</v>
      </c>
      <c r="Y23" s="41"/>
      <c r="Z23" s="20"/>
      <c r="AA23" s="67" t="e">
        <f t="shared" si="23"/>
        <v>#REF!</v>
      </c>
      <c r="AB23" s="160" t="e">
        <f t="shared" si="8"/>
        <v>#REF!</v>
      </c>
    </row>
    <row r="24" spans="4:37" ht="15.95" customHeight="1">
      <c r="D24" s="25"/>
      <c r="E24" s="58" t="s">
        <v>79</v>
      </c>
      <c r="F24" s="48"/>
      <c r="G24" s="150">
        <f>+'Refined&amp;Sales'!H19+0.05</f>
        <v>89.25</v>
      </c>
      <c r="H24" s="61">
        <f>+'Refined&amp;Sales'!I19</f>
        <v>75.7</v>
      </c>
      <c r="I24" s="3">
        <f>+'Refined&amp;Sales'!J19</f>
        <v>58.4</v>
      </c>
      <c r="J24" s="3">
        <f>+'Refined&amp;Sales'!K19</f>
        <v>78.599999999999994</v>
      </c>
      <c r="K24" s="61" t="e">
        <f>+'Refined&amp;Sales'!#REF!</f>
        <v>#REF!</v>
      </c>
      <c r="L24" s="3" t="e">
        <f>+'Refined&amp;Sales'!#REF!</f>
        <v>#REF!</v>
      </c>
      <c r="M24" s="3" t="e">
        <f>+'Refined&amp;Sales'!#REF!</f>
        <v>#REF!</v>
      </c>
      <c r="N24" s="155" t="e">
        <f t="shared" si="21"/>
        <v>#REF!</v>
      </c>
      <c r="O24" s="70">
        <f t="shared" si="22"/>
        <v>0.17899603698811092</v>
      </c>
      <c r="P24" s="3" t="e">
        <f>+'Refined&amp;Sales'!#REF!</f>
        <v>#REF!</v>
      </c>
      <c r="Q24" s="3" t="e">
        <f>+'Refined&amp;Sales'!#REF!</f>
        <v>#REF!</v>
      </c>
      <c r="R24" s="4" t="e">
        <f>IF(Q24=0,"",(P24-Q24)/Q24)</f>
        <v>#REF!</v>
      </c>
      <c r="S24" s="61" t="e">
        <f>+'Refined&amp;Sales'!#REF!</f>
        <v>#REF!</v>
      </c>
      <c r="T24" s="61" t="e">
        <f>+'Refined&amp;Sales'!#REF!</f>
        <v>#REF!</v>
      </c>
      <c r="U24" s="70" t="e">
        <f>IF(T24=0,"",(S24-T24)/T24)</f>
        <v>#REF!</v>
      </c>
      <c r="V24" s="3" t="e">
        <f>+'Refined&amp;Sales'!#REF!</f>
        <v>#REF!</v>
      </c>
      <c r="W24" s="3" t="e">
        <f>+'Refined&amp;Sales'!#REF!</f>
        <v>#REF!</v>
      </c>
      <c r="X24" s="4" t="e">
        <f>IF(W24=0,"",(V24-W24)/W24)</f>
        <v>#REF!</v>
      </c>
      <c r="Y24" s="41"/>
      <c r="Z24" s="20"/>
      <c r="AA24" s="67" t="e">
        <f t="shared" si="23"/>
        <v>#REF!</v>
      </c>
      <c r="AB24" s="160" t="e">
        <f t="shared" si="8"/>
        <v>#REF!</v>
      </c>
      <c r="AC24" s="1"/>
      <c r="AD24" s="1"/>
      <c r="AE24" s="1"/>
      <c r="AF24" s="1"/>
      <c r="AG24" s="1"/>
      <c r="AJ24" s="1"/>
      <c r="AK24" s="1"/>
    </row>
    <row r="25" spans="4:37" ht="15.95" customHeight="1">
      <c r="D25" s="26"/>
      <c r="E25" s="104" t="s">
        <v>80</v>
      </c>
      <c r="F25" s="107"/>
      <c r="G25" s="150">
        <f>+'Refined&amp;Sales'!H20</f>
        <v>46.3</v>
      </c>
      <c r="H25" s="106">
        <f>+'Refined&amp;Sales'!I20</f>
        <v>35.5</v>
      </c>
      <c r="I25" s="15">
        <f>+'Refined&amp;Sales'!J20</f>
        <v>30</v>
      </c>
      <c r="J25" s="15">
        <f>+'Refined&amp;Sales'!K20</f>
        <v>40.4</v>
      </c>
      <c r="K25" s="106" t="e">
        <f>+'Refined&amp;Sales'!#REF!</f>
        <v>#REF!</v>
      </c>
      <c r="L25" s="15" t="e">
        <f>+'Refined&amp;Sales'!#REF!</f>
        <v>#REF!</v>
      </c>
      <c r="M25" s="15" t="e">
        <f>+'Refined&amp;Sales'!#REF!</f>
        <v>#REF!</v>
      </c>
      <c r="N25" s="155" t="e">
        <f t="shared" si="21"/>
        <v>#REF!</v>
      </c>
      <c r="O25" s="163">
        <f t="shared" si="22"/>
        <v>0.30422535211267598</v>
      </c>
      <c r="P25" s="15" t="e">
        <f>+'Refined&amp;Sales'!#REF!</f>
        <v>#REF!</v>
      </c>
      <c r="Q25" s="15" t="e">
        <f>+'Refined&amp;Sales'!#REF!</f>
        <v>#REF!</v>
      </c>
      <c r="R25" s="16" t="e">
        <f>IF(Q25=0,"",(P25-Q25)/Q25)</f>
        <v>#REF!</v>
      </c>
      <c r="S25" s="106" t="e">
        <f>+'Refined&amp;Sales'!#REF!</f>
        <v>#REF!</v>
      </c>
      <c r="T25" s="106" t="e">
        <f>+'Refined&amp;Sales'!#REF!</f>
        <v>#REF!</v>
      </c>
      <c r="U25" s="163" t="e">
        <f>IF(T25=0,"",(S25-T25)/T25)</f>
        <v>#REF!</v>
      </c>
      <c r="V25" s="15" t="e">
        <f>+'Refined&amp;Sales'!#REF!</f>
        <v>#REF!</v>
      </c>
      <c r="W25" s="15" t="e">
        <f>+'Refined&amp;Sales'!#REF!</f>
        <v>#REF!</v>
      </c>
      <c r="X25" s="16" t="e">
        <f>IF(W25=0,"",(V25-W25)/W25)</f>
        <v>#REF!</v>
      </c>
      <c r="Y25" s="42"/>
      <c r="Z25" s="20"/>
      <c r="AA25" s="67" t="e">
        <f t="shared" si="23"/>
        <v>#REF!</v>
      </c>
      <c r="AB25" s="160" t="e">
        <f t="shared" si="8"/>
        <v>#REF!</v>
      </c>
    </row>
    <row r="27" spans="4:37">
      <c r="E27" s="236" t="s">
        <v>111</v>
      </c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</row>
    <row r="28" spans="4:37">
      <c r="E28" s="2" t="s">
        <v>165</v>
      </c>
      <c r="F28" s="2"/>
      <c r="G28" s="2"/>
      <c r="H28" s="2"/>
      <c r="I28" s="2"/>
      <c r="J28" s="2"/>
      <c r="K28" s="56"/>
      <c r="L28" s="56"/>
      <c r="M28" s="56"/>
      <c r="N28" s="56"/>
      <c r="O28" s="2"/>
      <c r="P28" s="2"/>
      <c r="Q28" s="2"/>
      <c r="R28" s="2"/>
      <c r="S28" s="2"/>
      <c r="T28" s="2"/>
      <c r="U28" s="2"/>
      <c r="V28" s="2"/>
    </row>
    <row r="29" spans="4:37">
      <c r="E29" s="2" t="s">
        <v>166</v>
      </c>
      <c r="F29" s="2"/>
      <c r="G29" s="2"/>
      <c r="H29" s="2"/>
      <c r="I29" s="2"/>
      <c r="J29" s="2"/>
      <c r="K29" s="56"/>
      <c r="L29" s="56"/>
      <c r="M29" s="56"/>
      <c r="N29" s="56"/>
      <c r="O29" s="2"/>
      <c r="P29" s="2"/>
      <c r="Q29" s="2"/>
      <c r="R29" s="2"/>
      <c r="S29" s="2"/>
      <c r="T29" s="2"/>
      <c r="U29" s="2"/>
      <c r="V29" s="2"/>
    </row>
    <row r="30" spans="4:37">
      <c r="E30" s="2" t="s">
        <v>128</v>
      </c>
      <c r="F30" s="2"/>
      <c r="G30" s="2"/>
      <c r="H30" s="2"/>
      <c r="I30" s="2"/>
      <c r="J30" s="2"/>
      <c r="K30" s="56"/>
      <c r="L30" s="56"/>
      <c r="M30" s="56"/>
      <c r="N30" s="56"/>
      <c r="O30" s="2"/>
      <c r="P30" s="2"/>
      <c r="Q30" s="2"/>
      <c r="R30" s="2"/>
      <c r="S30" s="2"/>
      <c r="T30" s="2"/>
      <c r="U30" s="2"/>
      <c r="V30" s="2"/>
    </row>
    <row r="31" spans="4:37">
      <c r="E31" s="2"/>
      <c r="F31" s="2"/>
      <c r="G31" s="2"/>
      <c r="H31" s="2"/>
      <c r="I31" s="2"/>
      <c r="J31" s="2"/>
      <c r="K31" s="56"/>
      <c r="L31" s="56"/>
      <c r="M31" s="56"/>
      <c r="N31" s="56"/>
      <c r="O31" s="2"/>
      <c r="P31" s="2"/>
      <c r="Q31" s="2"/>
      <c r="R31" s="2"/>
      <c r="S31" s="2"/>
      <c r="T31" s="2"/>
      <c r="U31" s="2"/>
      <c r="V31" s="2"/>
    </row>
    <row r="33" spans="4:27">
      <c r="E33" s="53"/>
    </row>
    <row r="34" spans="4:27" ht="3.75" customHeight="1">
      <c r="D34" s="22"/>
      <c r="E34" s="23"/>
      <c r="F34" s="23"/>
      <c r="G34" s="113"/>
      <c r="H34" s="113"/>
      <c r="I34" s="23"/>
      <c r="J34" s="23"/>
      <c r="K34" s="23"/>
      <c r="L34" s="23"/>
      <c r="M34" s="23"/>
      <c r="N34" s="23"/>
      <c r="O34" s="23"/>
      <c r="P34" s="113"/>
      <c r="Q34" s="113"/>
      <c r="R34" s="113"/>
      <c r="S34" s="113"/>
      <c r="T34" s="113"/>
      <c r="U34" s="113"/>
      <c r="V34" s="23"/>
      <c r="W34" s="23"/>
      <c r="X34" s="23"/>
      <c r="Y34" s="24"/>
      <c r="Z34" s="20"/>
      <c r="AA34" s="20"/>
    </row>
    <row r="35" spans="4:27" ht="12.75" customHeight="1">
      <c r="D35" s="25"/>
      <c r="E35" s="7"/>
      <c r="F35" s="7"/>
      <c r="G35" s="228" t="s">
        <v>35</v>
      </c>
      <c r="H35" s="228" t="s">
        <v>33</v>
      </c>
      <c r="I35" s="228" t="s">
        <v>29</v>
      </c>
      <c r="J35" s="228" t="s">
        <v>28</v>
      </c>
      <c r="K35" s="228" t="s">
        <v>35</v>
      </c>
      <c r="L35" s="228" t="s">
        <v>33</v>
      </c>
      <c r="M35" s="228" t="s">
        <v>29</v>
      </c>
      <c r="N35" s="235" t="str">
        <f>N4</f>
        <v>Q1 2021</v>
      </c>
      <c r="O35" s="235" t="str">
        <f>O4</f>
        <v>Q1 2021</v>
      </c>
      <c r="P35" s="232" t="s">
        <v>138</v>
      </c>
      <c r="Q35" s="232" t="str">
        <f>P35</f>
        <v>H1</v>
      </c>
      <c r="R35" s="235" t="s">
        <v>145</v>
      </c>
      <c r="S35" s="146"/>
      <c r="T35" s="146"/>
      <c r="U35" s="159" t="str">
        <f t="shared" ref="S35:U37" si="24">U4</f>
        <v>YTD 2020</v>
      </c>
      <c r="V35" s="232" t="s">
        <v>88</v>
      </c>
      <c r="W35" s="232" t="str">
        <f>V35</f>
        <v>FY</v>
      </c>
      <c r="X35" s="235" t="s">
        <v>97</v>
      </c>
      <c r="Y35" s="28"/>
    </row>
    <row r="36" spans="4:27">
      <c r="D36" s="25"/>
      <c r="E36" s="7" t="s">
        <v>129</v>
      </c>
      <c r="F36" s="7"/>
      <c r="G36" s="228"/>
      <c r="H36" s="228"/>
      <c r="I36" s="228"/>
      <c r="J36" s="228"/>
      <c r="K36" s="228"/>
      <c r="L36" s="228"/>
      <c r="M36" s="228"/>
      <c r="N36" s="235"/>
      <c r="O36" s="235"/>
      <c r="P36" s="228"/>
      <c r="Q36" s="228"/>
      <c r="R36" s="235"/>
      <c r="S36" s="146" t="str">
        <f t="shared" si="24"/>
        <v>YTD</v>
      </c>
      <c r="T36" s="146" t="str">
        <f t="shared" si="24"/>
        <v>YTD</v>
      </c>
      <c r="U36" s="159" t="str">
        <f t="shared" si="24"/>
        <v>vs</v>
      </c>
      <c r="V36" s="228"/>
      <c r="W36" s="228"/>
      <c r="X36" s="235"/>
      <c r="Y36" s="28"/>
    </row>
    <row r="37" spans="4:27">
      <c r="D37" s="25"/>
      <c r="E37" s="7"/>
      <c r="F37" s="7"/>
      <c r="G37" s="144" t="s">
        <v>96</v>
      </c>
      <c r="H37" s="132" t="s">
        <v>96</v>
      </c>
      <c r="I37" s="95" t="s">
        <v>96</v>
      </c>
      <c r="J37" s="95" t="s">
        <v>51</v>
      </c>
      <c r="K37" s="95" t="s">
        <v>51</v>
      </c>
      <c r="L37" s="95" t="s">
        <v>51</v>
      </c>
      <c r="M37" s="95" t="s">
        <v>51</v>
      </c>
      <c r="N37" s="94" t="str">
        <f>N6</f>
        <v>Q1 2020</v>
      </c>
      <c r="O37" s="94" t="str">
        <f>O6</f>
        <v>Q4 2020</v>
      </c>
      <c r="P37" s="132">
        <v>2020</v>
      </c>
      <c r="Q37" s="132">
        <v>2019</v>
      </c>
      <c r="R37" s="131" t="s">
        <v>146</v>
      </c>
      <c r="S37" s="146">
        <f t="shared" si="24"/>
        <v>2020</v>
      </c>
      <c r="T37" s="146">
        <f t="shared" si="24"/>
        <v>2019</v>
      </c>
      <c r="U37" s="146" t="str">
        <f t="shared" si="24"/>
        <v>YTD 2019</v>
      </c>
      <c r="V37" s="95">
        <v>2020</v>
      </c>
      <c r="W37" s="95">
        <v>2019</v>
      </c>
      <c r="X37" s="94" t="s">
        <v>89</v>
      </c>
      <c r="Y37" s="28"/>
    </row>
    <row r="38" spans="4:27">
      <c r="D38" s="25"/>
      <c r="E38" s="98" t="s">
        <v>130</v>
      </c>
      <c r="F38" s="48"/>
      <c r="G38" s="150"/>
      <c r="H38" s="62"/>
      <c r="I38" s="62"/>
      <c r="J38" s="62"/>
      <c r="K38" s="62"/>
      <c r="L38" s="62"/>
      <c r="M38" s="62"/>
      <c r="N38" s="157"/>
      <c r="O38" s="50"/>
      <c r="P38" s="50"/>
      <c r="Q38" s="50"/>
      <c r="R38" s="50"/>
      <c r="S38" s="50"/>
      <c r="T38" s="50"/>
      <c r="U38" s="50"/>
      <c r="V38" s="49"/>
      <c r="W38" s="49"/>
      <c r="X38" s="50"/>
      <c r="Y38" s="28"/>
    </row>
    <row r="39" spans="4:27">
      <c r="D39" s="25"/>
      <c r="E39" s="58" t="s">
        <v>0</v>
      </c>
      <c r="F39" s="58" t="s">
        <v>82</v>
      </c>
      <c r="G39" s="152" t="e">
        <f>+#REF!</f>
        <v>#REF!</v>
      </c>
      <c r="H39" s="64" t="e">
        <f>+#REF!</f>
        <v>#REF!</v>
      </c>
      <c r="I39" s="64" t="e">
        <f>+#REF!</f>
        <v>#REF!</v>
      </c>
      <c r="J39" s="64" t="e">
        <f>+#REF!</f>
        <v>#REF!</v>
      </c>
      <c r="K39" s="64" t="e">
        <f>+#REF!</f>
        <v>#REF!</v>
      </c>
      <c r="L39" s="64" t="e">
        <f>+#REF!</f>
        <v>#REF!</v>
      </c>
      <c r="M39" s="64" t="e">
        <f>+#REF!</f>
        <v>#REF!</v>
      </c>
      <c r="N39" s="155" t="e">
        <f t="shared" ref="N39:N43" si="25">IF(K39=0,"",(G39-K39)/K39)</f>
        <v>#REF!</v>
      </c>
      <c r="O39" s="4" t="e">
        <f t="shared" ref="O39:O43" si="26">IF(H39=0,"",(G39-H39)/H39)</f>
        <v>#REF!</v>
      </c>
      <c r="P39" s="64" t="e">
        <f>+#REF!</f>
        <v>#REF!</v>
      </c>
      <c r="Q39" s="64" t="e">
        <f>+#REF!</f>
        <v>#REF!</v>
      </c>
      <c r="R39" s="4" t="e">
        <f>IF(Q39=0,"",(P39-Q39)/Q39)</f>
        <v>#REF!</v>
      </c>
      <c r="S39" s="64" t="e">
        <f>+#REF!</f>
        <v>#REF!</v>
      </c>
      <c r="T39" s="64" t="e">
        <f>+#REF!</f>
        <v>#REF!</v>
      </c>
      <c r="U39" s="4" t="e">
        <f>IF(T39=0,"",(S39-T39)/T39)</f>
        <v>#REF!</v>
      </c>
      <c r="V39" s="64" t="e">
        <f>+#REF!</f>
        <v>#REF!</v>
      </c>
      <c r="W39" s="64" t="e">
        <f>+#REF!</f>
        <v>#REF!</v>
      </c>
      <c r="X39" s="4" t="e">
        <f>IF(W39=0,"",(V39-W39)/W39)</f>
        <v>#REF!</v>
      </c>
      <c r="Y39" s="28"/>
    </row>
    <row r="40" spans="4:27">
      <c r="D40" s="25"/>
      <c r="E40" s="58" t="s">
        <v>1</v>
      </c>
      <c r="F40" s="58" t="s">
        <v>82</v>
      </c>
      <c r="G40" s="152" t="e">
        <f>+#REF!</f>
        <v>#REF!</v>
      </c>
      <c r="H40" s="64" t="e">
        <f>+#REF!</f>
        <v>#REF!</v>
      </c>
      <c r="I40" s="64" t="e">
        <f>+#REF!</f>
        <v>#REF!</v>
      </c>
      <c r="J40" s="64" t="e">
        <f>+#REF!</f>
        <v>#REF!</v>
      </c>
      <c r="K40" s="64" t="e">
        <f>+#REF!</f>
        <v>#REF!</v>
      </c>
      <c r="L40" s="64" t="e">
        <f>+#REF!</f>
        <v>#REF!</v>
      </c>
      <c r="M40" s="64" t="e">
        <f>+#REF!</f>
        <v>#REF!</v>
      </c>
      <c r="N40" s="155" t="e">
        <f t="shared" si="25"/>
        <v>#REF!</v>
      </c>
      <c r="O40" s="4" t="e">
        <f t="shared" si="26"/>
        <v>#REF!</v>
      </c>
      <c r="P40" s="64" t="e">
        <f>+#REF!</f>
        <v>#REF!</v>
      </c>
      <c r="Q40" s="64" t="e">
        <f>+#REF!</f>
        <v>#REF!</v>
      </c>
      <c r="R40" s="4" t="e">
        <f>IF(Q40=0,"",(P40-Q40)/Q40)</f>
        <v>#REF!</v>
      </c>
      <c r="S40" s="64" t="e">
        <f>+#REF!</f>
        <v>#REF!</v>
      </c>
      <c r="T40" s="64" t="e">
        <f>+#REF!</f>
        <v>#REF!</v>
      </c>
      <c r="U40" s="4" t="e">
        <f>IF(T40=0,"",(S40-T40)/T40)</f>
        <v>#REF!</v>
      </c>
      <c r="V40" s="64" t="e">
        <f>+#REF!</f>
        <v>#REF!</v>
      </c>
      <c r="W40" s="64" t="e">
        <f>+#REF!</f>
        <v>#REF!</v>
      </c>
      <c r="X40" s="4" t="e">
        <f>IF(W40=0,"",(V40-W40)/W40)</f>
        <v>#REF!</v>
      </c>
      <c r="Y40" s="28"/>
    </row>
    <row r="41" spans="4:27">
      <c r="D41" s="25"/>
      <c r="E41" s="58" t="s">
        <v>2</v>
      </c>
      <c r="F41" s="58" t="s">
        <v>82</v>
      </c>
      <c r="G41" s="152" t="e">
        <f>+#REF!</f>
        <v>#REF!</v>
      </c>
      <c r="H41" s="64" t="e">
        <f>+#REF!</f>
        <v>#REF!</v>
      </c>
      <c r="I41" s="64" t="e">
        <f>+#REF!</f>
        <v>#REF!</v>
      </c>
      <c r="J41" s="64" t="e">
        <f>+#REF!</f>
        <v>#REF!</v>
      </c>
      <c r="K41" s="64" t="e">
        <f>+#REF!</f>
        <v>#REF!</v>
      </c>
      <c r="L41" s="64" t="e">
        <f>+#REF!</f>
        <v>#REF!</v>
      </c>
      <c r="M41" s="64" t="e">
        <f>+#REF!</f>
        <v>#REF!</v>
      </c>
      <c r="N41" s="155" t="e">
        <f t="shared" si="25"/>
        <v>#REF!</v>
      </c>
      <c r="O41" s="4" t="e">
        <f t="shared" si="26"/>
        <v>#REF!</v>
      </c>
      <c r="P41" s="64" t="e">
        <f>+#REF!</f>
        <v>#REF!</v>
      </c>
      <c r="Q41" s="64" t="e">
        <f>+#REF!</f>
        <v>#REF!</v>
      </c>
      <c r="R41" s="4" t="e">
        <f>IF(Q41=0,"",(P41-Q41)/Q41)</f>
        <v>#REF!</v>
      </c>
      <c r="S41" s="64" t="e">
        <f>+#REF!</f>
        <v>#REF!</v>
      </c>
      <c r="T41" s="64" t="e">
        <f>+#REF!</f>
        <v>#REF!</v>
      </c>
      <c r="U41" s="4" t="e">
        <f>IF(T41=0,"",(S41-T41)/T41)</f>
        <v>#REF!</v>
      </c>
      <c r="V41" s="64" t="e">
        <f>+#REF!</f>
        <v>#REF!</v>
      </c>
      <c r="W41" s="64" t="e">
        <f>+#REF!</f>
        <v>#REF!</v>
      </c>
      <c r="X41" s="4" t="e">
        <f>IF(W41=0,"",(V41-W41)/W41)</f>
        <v>#REF!</v>
      </c>
      <c r="Y41" s="28"/>
    </row>
    <row r="42" spans="4:27">
      <c r="D42" s="25"/>
      <c r="E42" s="58" t="s">
        <v>132</v>
      </c>
      <c r="F42" s="58" t="s">
        <v>82</v>
      </c>
      <c r="G42" s="152" t="e">
        <f>+#REF!</f>
        <v>#REF!</v>
      </c>
      <c r="H42" s="64" t="e">
        <f>+#REF!</f>
        <v>#REF!</v>
      </c>
      <c r="I42" s="64" t="e">
        <f>+#REF!</f>
        <v>#REF!</v>
      </c>
      <c r="J42" s="64" t="e">
        <f>+#REF!</f>
        <v>#REF!</v>
      </c>
      <c r="K42" s="64" t="e">
        <f>+#REF!</f>
        <v>#REF!</v>
      </c>
      <c r="L42" s="64" t="e">
        <f>+#REF!</f>
        <v>#REF!</v>
      </c>
      <c r="M42" s="64" t="e">
        <f>+#REF!</f>
        <v>#REF!</v>
      </c>
      <c r="N42" s="155" t="e">
        <f t="shared" si="25"/>
        <v>#REF!</v>
      </c>
      <c r="O42" s="4" t="e">
        <f t="shared" si="26"/>
        <v>#REF!</v>
      </c>
      <c r="P42" s="64" t="e">
        <f>+#REF!</f>
        <v>#REF!</v>
      </c>
      <c r="Q42" s="64" t="e">
        <f>+#REF!</f>
        <v>#REF!</v>
      </c>
      <c r="R42" s="4" t="e">
        <f>IF(Q42=0,"",(P42-Q42)/Q42)</f>
        <v>#REF!</v>
      </c>
      <c r="S42" s="64" t="e">
        <f>+#REF!</f>
        <v>#REF!</v>
      </c>
      <c r="T42" s="64" t="e">
        <f>+#REF!</f>
        <v>#REF!</v>
      </c>
      <c r="U42" s="4" t="e">
        <f>IF(T42=0,"",(S42-T42)/T42)</f>
        <v>#REF!</v>
      </c>
      <c r="V42" s="64" t="e">
        <f>+#REF!</f>
        <v>#REF!</v>
      </c>
      <c r="W42" s="64" t="e">
        <f>+#REF!</f>
        <v>#REF!</v>
      </c>
      <c r="X42" s="4" t="e">
        <f>IF(W42=0,"",(V42-W42)/W42)</f>
        <v>#REF!</v>
      </c>
      <c r="Y42" s="28"/>
    </row>
    <row r="43" spans="4:27">
      <c r="D43" s="26"/>
      <c r="E43" s="104" t="s">
        <v>131</v>
      </c>
      <c r="F43" s="59" t="s">
        <v>82</v>
      </c>
      <c r="G43" s="158" t="e">
        <f>+#REF!</f>
        <v>#REF!</v>
      </c>
      <c r="H43" s="108" t="e">
        <f>+#REF!</f>
        <v>#REF!</v>
      </c>
      <c r="I43" s="108" t="e">
        <f>+#REF!</f>
        <v>#REF!</v>
      </c>
      <c r="J43" s="108" t="e">
        <f>+#REF!</f>
        <v>#REF!</v>
      </c>
      <c r="K43" s="108" t="e">
        <f>+#REF!</f>
        <v>#REF!</v>
      </c>
      <c r="L43" s="108" t="e">
        <f>+#REF!</f>
        <v>#REF!</v>
      </c>
      <c r="M43" s="108" t="e">
        <f>+#REF!</f>
        <v>#REF!</v>
      </c>
      <c r="N43" s="156" t="e">
        <f t="shared" si="25"/>
        <v>#REF!</v>
      </c>
      <c r="O43" s="16" t="e">
        <f t="shared" si="26"/>
        <v>#REF!</v>
      </c>
      <c r="P43" s="108" t="e">
        <f>+#REF!</f>
        <v>#REF!</v>
      </c>
      <c r="Q43" s="108" t="e">
        <f>+#REF!</f>
        <v>#REF!</v>
      </c>
      <c r="R43" s="16" t="e">
        <f>IF(Q43=0,"",(P43-Q43)/Q43)</f>
        <v>#REF!</v>
      </c>
      <c r="S43" s="108" t="e">
        <f>+#REF!</f>
        <v>#REF!</v>
      </c>
      <c r="T43" s="108" t="e">
        <f>+#REF!</f>
        <v>#REF!</v>
      </c>
      <c r="U43" s="16" t="e">
        <f>IF(T43=0,"",(S43-T43)/T43)</f>
        <v>#REF!</v>
      </c>
      <c r="V43" s="108" t="e">
        <f>+#REF!</f>
        <v>#REF!</v>
      </c>
      <c r="W43" s="108" t="e">
        <f>+#REF!</f>
        <v>#REF!</v>
      </c>
      <c r="X43" s="16" t="e">
        <f>IF(W43=0,"",(V43-W43)/W43)</f>
        <v>#REF!</v>
      </c>
      <c r="Y43" s="29"/>
    </row>
  </sheetData>
  <mergeCells count="33">
    <mergeCell ref="G4:G5"/>
    <mergeCell ref="G35:G36"/>
    <mergeCell ref="E16:X16"/>
    <mergeCell ref="I4:I5"/>
    <mergeCell ref="J4:J5"/>
    <mergeCell ref="K4:K5"/>
    <mergeCell ref="L4:L5"/>
    <mergeCell ref="M4:M5"/>
    <mergeCell ref="N4:N5"/>
    <mergeCell ref="O4:O5"/>
    <mergeCell ref="V4:V5"/>
    <mergeCell ref="W4:W5"/>
    <mergeCell ref="X4:X5"/>
    <mergeCell ref="E11:X11"/>
    <mergeCell ref="H4:H5"/>
    <mergeCell ref="R35:R36"/>
    <mergeCell ref="Q4:Q5"/>
    <mergeCell ref="R4:R5"/>
    <mergeCell ref="W35:W36"/>
    <mergeCell ref="P4:P5"/>
    <mergeCell ref="Q35:Q36"/>
    <mergeCell ref="X35:X36"/>
    <mergeCell ref="E27:V27"/>
    <mergeCell ref="I35:I36"/>
    <mergeCell ref="J35:J36"/>
    <mergeCell ref="K35:K36"/>
    <mergeCell ref="L35:L36"/>
    <mergeCell ref="M35:M36"/>
    <mergeCell ref="N35:N36"/>
    <mergeCell ref="O35:O36"/>
    <mergeCell ref="V35:V36"/>
    <mergeCell ref="H35:H36"/>
    <mergeCell ref="P35:P36"/>
  </mergeCells>
  <pageMargins left="0.19685039370078741" right="0.19685039370078741" top="0.39370078740157483" bottom="0.15748031496062992" header="0.31496062992125984" footer="0.31496062992125984"/>
  <pageSetup paperSize="9" scale="63" orientation="landscape" r:id="rId1"/>
  <customProperties>
    <customPr name="_pios_id" r:id="rId2"/>
  </customProperties>
  <ignoredErrors>
    <ignoredError sqref="R7 R12 U12 U7" formula="1"/>
    <ignoredError sqref="G6:M6 G37:M37" numberStoredAsText="1"/>
  </ignoredError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F296-0C5C-4566-A7A8-D006D5787D54}">
  <dimension ref="A1:AF57"/>
  <sheetViews>
    <sheetView workbookViewId="0">
      <selection activeCell="A38" sqref="A38"/>
    </sheetView>
  </sheetViews>
  <sheetFormatPr defaultColWidth="9.140625" defaultRowHeight="11.25"/>
  <cols>
    <col min="1" max="1" width="12.42578125" style="117" bestFit="1" customWidth="1"/>
    <col min="2" max="2" width="21.7109375" style="117" bestFit="1" customWidth="1"/>
    <col min="3" max="14" width="9.28515625" style="117" customWidth="1"/>
    <col min="15" max="15" width="9.140625" style="117"/>
    <col min="16" max="20" width="9.28515625" style="117" customWidth="1"/>
    <col min="21" max="21" width="9.140625" style="117"/>
    <col min="22" max="28" width="9.28515625" style="117" customWidth="1"/>
    <col min="29" max="29" width="9.140625" style="117"/>
    <col min="30" max="32" width="9.28515625" style="117" customWidth="1"/>
    <col min="33" max="16384" width="9.140625" style="117"/>
  </cols>
  <sheetData>
    <row r="1" spans="1:32">
      <c r="A1" s="116" t="s">
        <v>8</v>
      </c>
      <c r="B1" s="116" t="s">
        <v>10</v>
      </c>
      <c r="C1" s="116" t="s">
        <v>9</v>
      </c>
      <c r="G1" s="116" t="s">
        <v>12</v>
      </c>
      <c r="H1" s="116" t="s">
        <v>19</v>
      </c>
      <c r="I1" s="116"/>
    </row>
    <row r="2" spans="1:32">
      <c r="D2" s="118" t="s">
        <v>96</v>
      </c>
      <c r="E2" s="118" t="s">
        <v>96</v>
      </c>
      <c r="F2" s="118" t="s">
        <v>96</v>
      </c>
      <c r="G2" s="118" t="s">
        <v>96</v>
      </c>
      <c r="H2" s="118" t="s">
        <v>96</v>
      </c>
      <c r="J2" s="118" t="s">
        <v>96</v>
      </c>
      <c r="K2" s="118" t="s">
        <v>96</v>
      </c>
      <c r="L2" s="118" t="s">
        <v>96</v>
      </c>
      <c r="M2" s="118" t="s">
        <v>96</v>
      </c>
      <c r="N2" s="118" t="s">
        <v>96</v>
      </c>
      <c r="P2" s="118" t="s">
        <v>96</v>
      </c>
      <c r="Q2" s="118" t="s">
        <v>96</v>
      </c>
      <c r="R2" s="118" t="s">
        <v>96</v>
      </c>
      <c r="S2" s="118" t="s">
        <v>96</v>
      </c>
      <c r="T2" s="118" t="s">
        <v>96</v>
      </c>
      <c r="V2" s="118" t="s">
        <v>96</v>
      </c>
      <c r="W2" s="118" t="s">
        <v>96</v>
      </c>
      <c r="X2" s="118" t="s">
        <v>51</v>
      </c>
      <c r="Z2" s="118" t="s">
        <v>96</v>
      </c>
      <c r="AA2" s="118" t="s">
        <v>96</v>
      </c>
      <c r="AB2" s="118" t="s">
        <v>51</v>
      </c>
      <c r="AD2" s="118" t="s">
        <v>96</v>
      </c>
      <c r="AE2" s="118" t="s">
        <v>96</v>
      </c>
      <c r="AF2" s="118" t="s">
        <v>51</v>
      </c>
    </row>
    <row r="3" spans="1:32">
      <c r="D3" s="118" t="s">
        <v>47</v>
      </c>
      <c r="E3" s="118" t="s">
        <v>47</v>
      </c>
      <c r="F3" s="118" t="s">
        <v>47</v>
      </c>
      <c r="G3" s="118" t="s">
        <v>47</v>
      </c>
      <c r="H3" s="118" t="s">
        <v>47</v>
      </c>
      <c r="I3" s="119"/>
      <c r="J3" s="118" t="s">
        <v>47</v>
      </c>
      <c r="K3" s="118" t="s">
        <v>47</v>
      </c>
      <c r="L3" s="118" t="s">
        <v>47</v>
      </c>
      <c r="M3" s="118" t="s">
        <v>47</v>
      </c>
      <c r="N3" s="118" t="s">
        <v>47</v>
      </c>
      <c r="P3" s="118" t="s">
        <v>47</v>
      </c>
      <c r="Q3" s="118" t="s">
        <v>47</v>
      </c>
      <c r="R3" s="118" t="s">
        <v>47</v>
      </c>
      <c r="S3" s="118" t="s">
        <v>47</v>
      </c>
      <c r="T3" s="118" t="s">
        <v>47</v>
      </c>
      <c r="V3" s="118" t="s">
        <v>87</v>
      </c>
      <c r="W3" s="118" t="s">
        <v>87</v>
      </c>
      <c r="X3" s="118" t="s">
        <v>87</v>
      </c>
      <c r="Y3" s="118"/>
      <c r="Z3" s="118" t="s">
        <v>15</v>
      </c>
      <c r="AA3" s="118" t="s">
        <v>15</v>
      </c>
      <c r="AB3" s="118" t="s">
        <v>15</v>
      </c>
      <c r="AD3" s="118" t="s">
        <v>87</v>
      </c>
      <c r="AE3" s="118" t="s">
        <v>87</v>
      </c>
      <c r="AF3" s="118" t="s">
        <v>87</v>
      </c>
    </row>
    <row r="4" spans="1:32">
      <c r="D4" s="118" t="s">
        <v>49</v>
      </c>
      <c r="E4" s="118" t="s">
        <v>49</v>
      </c>
      <c r="F4" s="118" t="s">
        <v>49</v>
      </c>
      <c r="G4" s="118" t="s">
        <v>49</v>
      </c>
      <c r="H4" s="118" t="s">
        <v>49</v>
      </c>
      <c r="I4" s="118"/>
      <c r="J4" s="118" t="s">
        <v>50</v>
      </c>
      <c r="K4" s="118" t="s">
        <v>50</v>
      </c>
      <c r="L4" s="118" t="s">
        <v>50</v>
      </c>
      <c r="M4" s="118" t="s">
        <v>50</v>
      </c>
      <c r="N4" s="118" t="s">
        <v>50</v>
      </c>
      <c r="P4" s="118" t="s">
        <v>34</v>
      </c>
      <c r="Q4" s="118" t="s">
        <v>34</v>
      </c>
      <c r="R4" s="118" t="s">
        <v>34</v>
      </c>
      <c r="S4" s="118" t="s">
        <v>34</v>
      </c>
      <c r="T4" s="118" t="s">
        <v>34</v>
      </c>
      <c r="V4" s="118" t="s">
        <v>36</v>
      </c>
      <c r="W4" s="118" t="s">
        <v>36</v>
      </c>
      <c r="X4" s="118" t="s">
        <v>36</v>
      </c>
      <c r="Y4" s="118"/>
      <c r="Z4" s="118" t="s">
        <v>34</v>
      </c>
      <c r="AA4" s="118" t="s">
        <v>34</v>
      </c>
      <c r="AB4" s="118" t="s">
        <v>34</v>
      </c>
      <c r="AD4" s="118" t="s">
        <v>34</v>
      </c>
      <c r="AE4" s="118" t="str">
        <f>+AD4</f>
        <v>06</v>
      </c>
      <c r="AF4" s="118" t="str">
        <f>+AE4</f>
        <v>06</v>
      </c>
    </row>
    <row r="5" spans="1:32" s="120" customFormat="1" ht="33.75">
      <c r="D5" s="121" t="s">
        <v>139</v>
      </c>
      <c r="E5" s="121" t="s">
        <v>140</v>
      </c>
      <c r="F5" s="121" t="s">
        <v>141</v>
      </c>
      <c r="G5" s="121" t="s">
        <v>142</v>
      </c>
      <c r="H5" s="121" t="s">
        <v>143</v>
      </c>
      <c r="I5" s="121"/>
      <c r="J5" s="121" t="s">
        <v>139</v>
      </c>
      <c r="K5" s="121" t="s">
        <v>140</v>
      </c>
      <c r="L5" s="121" t="s">
        <v>141</v>
      </c>
      <c r="M5" s="121" t="s">
        <v>142</v>
      </c>
      <c r="N5" s="121" t="s">
        <v>143</v>
      </c>
      <c r="P5" s="121" t="s">
        <v>139</v>
      </c>
      <c r="Q5" s="121" t="s">
        <v>140</v>
      </c>
      <c r="R5" s="121" t="s">
        <v>141</v>
      </c>
      <c r="S5" s="121" t="s">
        <v>48</v>
      </c>
      <c r="T5" s="121" t="s">
        <v>143</v>
      </c>
      <c r="V5" s="121" t="s">
        <v>139</v>
      </c>
      <c r="W5" s="121" t="s">
        <v>140</v>
      </c>
      <c r="X5" s="121" t="s">
        <v>14</v>
      </c>
      <c r="Y5" s="121"/>
      <c r="Z5" s="121" t="s">
        <v>139</v>
      </c>
      <c r="AA5" s="121" t="s">
        <v>140</v>
      </c>
      <c r="AB5" s="121" t="s">
        <v>14</v>
      </c>
      <c r="AD5" s="121" t="s">
        <v>139</v>
      </c>
      <c r="AE5" s="121" t="s">
        <v>140</v>
      </c>
      <c r="AF5" s="121" t="s">
        <v>14</v>
      </c>
    </row>
    <row r="6" spans="1:32" ht="12.75">
      <c r="A6" s="116" t="s">
        <v>38</v>
      </c>
      <c r="B6" s="116" t="s">
        <v>16</v>
      </c>
      <c r="D6" s="122">
        <v>105751.251356951</v>
      </c>
      <c r="E6" s="122">
        <v>82163.886900496407</v>
      </c>
      <c r="F6" s="122">
        <v>82163.886900496407</v>
      </c>
      <c r="G6" s="122">
        <v>63497.6320503323</v>
      </c>
      <c r="H6" s="122">
        <v>63497.6320503323</v>
      </c>
      <c r="I6" s="122"/>
      <c r="J6" s="122">
        <v>109814.880386176</v>
      </c>
      <c r="K6" s="122">
        <v>110186.558721273</v>
      </c>
      <c r="L6" s="122">
        <v>110186.558721273</v>
      </c>
      <c r="M6" s="122">
        <v>110186.558721273</v>
      </c>
      <c r="N6" s="122">
        <v>69708.678834074293</v>
      </c>
      <c r="P6" s="122">
        <v>104929.100477368</v>
      </c>
      <c r="Q6" s="122">
        <v>95486.922716364104</v>
      </c>
      <c r="R6" s="122">
        <v>95486.922716364104</v>
      </c>
      <c r="S6" s="122">
        <v>95274.164999999994</v>
      </c>
      <c r="T6" s="122">
        <v>95486.922716364104</v>
      </c>
      <c r="V6" s="122">
        <v>297850.65267901798</v>
      </c>
      <c r="W6" s="122">
        <v>282271.34399999998</v>
      </c>
      <c r="X6" s="122">
        <v>307177.31</v>
      </c>
      <c r="Y6" s="122"/>
      <c r="Z6" s="122">
        <v>320495.232220495</v>
      </c>
      <c r="AA6" s="122">
        <v>287837.36833813402</v>
      </c>
      <c r="AB6" s="122">
        <v>302522.56199999998</v>
      </c>
      <c r="AD6" s="122">
        <v>618345.88489951403</v>
      </c>
      <c r="AE6" s="122">
        <v>570108.71233813395</v>
      </c>
      <c r="AF6" s="122">
        <v>609699.87199999997</v>
      </c>
    </row>
    <row r="7" spans="1:32" ht="12.75">
      <c r="A7" s="116" t="s">
        <v>38</v>
      </c>
      <c r="B7" s="116" t="s">
        <v>18</v>
      </c>
      <c r="D7" s="122">
        <v>17093.261729850601</v>
      </c>
      <c r="E7" s="122">
        <v>6319.1018375053</v>
      </c>
      <c r="F7" s="122">
        <v>1139.5507819900399</v>
      </c>
      <c r="G7" s="122">
        <v>1139.5507819900399</v>
      </c>
      <c r="H7" s="122">
        <v>1139.5507819900399</v>
      </c>
      <c r="I7" s="122"/>
      <c r="J7" s="122">
        <v>18272.107366392</v>
      </c>
      <c r="K7" s="122">
        <v>18063.283282204698</v>
      </c>
      <c r="L7" s="122">
        <v>17189.253445969</v>
      </c>
      <c r="M7" s="122">
        <v>17189.253445969</v>
      </c>
      <c r="N7" s="122">
        <v>17189.253445969</v>
      </c>
      <c r="P7" s="122">
        <v>17093.261729850601</v>
      </c>
      <c r="Q7" s="122">
        <v>15683.641144442399</v>
      </c>
      <c r="R7" s="122">
        <v>15683.641144442399</v>
      </c>
      <c r="S7" s="122">
        <v>27394.492999999999</v>
      </c>
      <c r="T7" s="122">
        <v>15683.641144442399</v>
      </c>
      <c r="V7" s="122">
        <v>50690.362371281197</v>
      </c>
      <c r="W7" s="122">
        <v>48990.595999999998</v>
      </c>
      <c r="X7" s="122">
        <v>43306.091</v>
      </c>
      <c r="Y7" s="122"/>
      <c r="Z7" s="122">
        <v>52458.630826093402</v>
      </c>
      <c r="AA7" s="122">
        <v>40066.026264152599</v>
      </c>
      <c r="AB7" s="122">
        <v>52532.243999999999</v>
      </c>
      <c r="AD7" s="122">
        <v>103148.993197374</v>
      </c>
      <c r="AE7" s="122">
        <v>89056.622264152596</v>
      </c>
      <c r="AF7" s="122">
        <v>95838.335000000006</v>
      </c>
    </row>
    <row r="8" spans="1:32" ht="12.75">
      <c r="A8" s="116" t="s">
        <v>38</v>
      </c>
      <c r="B8" s="116" t="s">
        <v>6</v>
      </c>
      <c r="D8" s="122">
        <v>65560.773041778899</v>
      </c>
      <c r="E8" s="122">
        <v>12248.1777710355</v>
      </c>
      <c r="F8" s="122">
        <v>0</v>
      </c>
      <c r="G8" s="122">
        <v>0</v>
      </c>
      <c r="H8" s="122">
        <v>0</v>
      </c>
      <c r="I8" s="122"/>
      <c r="J8" s="122">
        <v>80119.836393891193</v>
      </c>
      <c r="K8" s="122">
        <v>73520.413914214601</v>
      </c>
      <c r="L8" s="122">
        <v>0</v>
      </c>
      <c r="M8" s="122">
        <v>0</v>
      </c>
      <c r="N8" s="122">
        <v>0</v>
      </c>
      <c r="P8" s="122">
        <v>82493.531524533493</v>
      </c>
      <c r="Q8" s="122">
        <v>79176.701508337297</v>
      </c>
      <c r="R8" s="122">
        <v>43547.185829585498</v>
      </c>
      <c r="S8" s="122">
        <v>43697.182000000001</v>
      </c>
      <c r="T8" s="122">
        <v>0</v>
      </c>
      <c r="V8" s="122">
        <v>215120.58373278001</v>
      </c>
      <c r="W8" s="122">
        <v>167728.13699999999</v>
      </c>
      <c r="X8" s="122">
        <v>192751.728</v>
      </c>
      <c r="Y8" s="122"/>
      <c r="Z8" s="122">
        <v>228174.14096020299</v>
      </c>
      <c r="AA8" s="122">
        <v>164945.29319358699</v>
      </c>
      <c r="AB8" s="122">
        <v>228975.21799999999</v>
      </c>
      <c r="AD8" s="122">
        <v>443294.72469298303</v>
      </c>
      <c r="AE8" s="122">
        <v>332673.43019358697</v>
      </c>
      <c r="AF8" s="122">
        <v>421726.946</v>
      </c>
    </row>
    <row r="9" spans="1:32" ht="12.75">
      <c r="A9" s="116" t="s">
        <v>38</v>
      </c>
      <c r="B9" s="116" t="s">
        <v>81</v>
      </c>
      <c r="D9" s="122">
        <v>23809.750113922801</v>
      </c>
      <c r="E9" s="122">
        <v>8001.9660026486799</v>
      </c>
      <c r="F9" s="122">
        <v>3102.6255776841899</v>
      </c>
      <c r="G9" s="122">
        <v>2216.1611269172699</v>
      </c>
      <c r="H9" s="122">
        <v>2216.1611269172699</v>
      </c>
      <c r="I9" s="122"/>
      <c r="J9" s="122">
        <v>24602.993967098701</v>
      </c>
      <c r="K9" s="122">
        <v>14678.7792228085</v>
      </c>
      <c r="L9" s="122">
        <v>24192.705786230101</v>
      </c>
      <c r="M9" s="122">
        <v>23523.783045597</v>
      </c>
      <c r="N9" s="122">
        <v>12096.352893114999</v>
      </c>
      <c r="P9" s="122">
        <v>23841.266866571001</v>
      </c>
      <c r="Q9" s="122">
        <v>15421.1464570933</v>
      </c>
      <c r="R9" s="122">
        <v>24049.7046927218</v>
      </c>
      <c r="S9" s="122">
        <v>20392.790999999899</v>
      </c>
      <c r="T9" s="122">
        <v>23362.570272929701</v>
      </c>
      <c r="V9" s="122">
        <v>69845.181729946402</v>
      </c>
      <c r="W9" s="122">
        <v>61153.165999999997</v>
      </c>
      <c r="X9" s="122">
        <v>57662.93</v>
      </c>
      <c r="Y9" s="122"/>
      <c r="Z9" s="122">
        <v>72254.0109475926</v>
      </c>
      <c r="AA9" s="122">
        <v>38101.8916825505</v>
      </c>
      <c r="AB9" s="122">
        <v>49596.760999999999</v>
      </c>
      <c r="AD9" s="122">
        <v>142099.19267753899</v>
      </c>
      <c r="AE9" s="122">
        <v>99255.057682550498</v>
      </c>
      <c r="AF9" s="122">
        <v>107259.69100000001</v>
      </c>
    </row>
    <row r="10" spans="1:32" ht="12.75">
      <c r="A10" s="116" t="s">
        <v>38</v>
      </c>
      <c r="B10" s="116" t="s">
        <v>56</v>
      </c>
      <c r="D10" s="122">
        <v>44777.474317928398</v>
      </c>
      <c r="E10" s="122">
        <v>1072.6272048450601</v>
      </c>
      <c r="F10" s="122">
        <v>2985.16495452857</v>
      </c>
      <c r="G10" s="122">
        <v>0</v>
      </c>
      <c r="H10" s="122">
        <v>0</v>
      </c>
      <c r="I10" s="122"/>
      <c r="J10" s="122">
        <v>45306.130824855201</v>
      </c>
      <c r="K10" s="122">
        <v>18268.601139054499</v>
      </c>
      <c r="L10" s="122">
        <v>27037.529685800699</v>
      </c>
      <c r="M10" s="122">
        <v>19730.089230178899</v>
      </c>
      <c r="N10" s="122">
        <v>0</v>
      </c>
      <c r="P10" s="122">
        <v>45487.605039526599</v>
      </c>
      <c r="Q10" s="122">
        <v>45487.605039526599</v>
      </c>
      <c r="R10" s="122">
        <v>45487.605039526599</v>
      </c>
      <c r="S10" s="122">
        <v>50228.45</v>
      </c>
      <c r="T10" s="122">
        <v>30325.070026351099</v>
      </c>
      <c r="V10" s="122">
        <v>126308.277504093</v>
      </c>
      <c r="W10" s="122">
        <v>117074.97100000001</v>
      </c>
      <c r="X10" s="122">
        <v>137610.45199999999</v>
      </c>
      <c r="Y10" s="122"/>
      <c r="Z10" s="122">
        <v>135571.21018230999</v>
      </c>
      <c r="AA10" s="122">
        <v>64828.833383426201</v>
      </c>
      <c r="AB10" s="122">
        <v>165749.23000000001</v>
      </c>
      <c r="AD10" s="122">
        <v>261879.487686404</v>
      </c>
      <c r="AE10" s="122">
        <v>181903.804383426</v>
      </c>
      <c r="AF10" s="122">
        <v>303359.68199999997</v>
      </c>
    </row>
    <row r="11" spans="1:32" ht="12.75">
      <c r="A11" s="116" t="s">
        <v>38</v>
      </c>
      <c r="B11" s="116" t="s">
        <v>55</v>
      </c>
      <c r="D11" s="122">
        <v>21601.5145991481</v>
      </c>
      <c r="E11" s="122">
        <v>5360.63034000261</v>
      </c>
      <c r="F11" s="122">
        <v>0</v>
      </c>
      <c r="G11" s="122">
        <v>0</v>
      </c>
      <c r="H11" s="122">
        <v>0</v>
      </c>
      <c r="I11" s="122"/>
      <c r="J11" s="122">
        <v>27376.874023410899</v>
      </c>
      <c r="K11" s="122">
        <v>22660.648244963999</v>
      </c>
      <c r="L11" s="122">
        <v>0</v>
      </c>
      <c r="M11" s="122">
        <v>0</v>
      </c>
      <c r="N11" s="122">
        <v>0</v>
      </c>
      <c r="P11" s="122">
        <v>28100.2186361366</v>
      </c>
      <c r="Q11" s="122">
        <v>27922.792698319099</v>
      </c>
      <c r="R11" s="122">
        <v>15357.535984075501</v>
      </c>
      <c r="S11" s="122">
        <v>13390.331</v>
      </c>
      <c r="T11" s="122">
        <v>0</v>
      </c>
      <c r="V11" s="122">
        <v>78169.804569631902</v>
      </c>
      <c r="W11" s="122">
        <v>71676.172999999995</v>
      </c>
      <c r="X11" s="122">
        <v>72798.335000000006</v>
      </c>
      <c r="Y11" s="122"/>
      <c r="Z11" s="122">
        <v>77078.607258695803</v>
      </c>
      <c r="AA11" s="122">
        <v>55944.071283285797</v>
      </c>
      <c r="AB11" s="122">
        <v>62427.9655000001</v>
      </c>
      <c r="AD11" s="122">
        <v>155248.41182832699</v>
      </c>
      <c r="AE11" s="122">
        <v>127620.24428328501</v>
      </c>
      <c r="AF11" s="122">
        <v>135226.30050000001</v>
      </c>
    </row>
    <row r="12" spans="1:32" ht="12.75">
      <c r="A12" s="116" t="s">
        <v>38</v>
      </c>
      <c r="B12" s="116" t="s">
        <v>13</v>
      </c>
      <c r="D12" s="122">
        <v>77410.924485337004</v>
      </c>
      <c r="E12" s="122">
        <v>10089.01629028</v>
      </c>
      <c r="F12" s="122">
        <v>0</v>
      </c>
      <c r="G12" s="122">
        <v>0</v>
      </c>
      <c r="H12" s="122">
        <v>0</v>
      </c>
      <c r="I12" s="122"/>
      <c r="J12" s="122">
        <v>84801.793782631299</v>
      </c>
      <c r="K12" s="122">
        <v>82884.179548230502</v>
      </c>
      <c r="L12" s="122">
        <v>0</v>
      </c>
      <c r="M12" s="122">
        <v>0</v>
      </c>
      <c r="N12" s="122">
        <v>0</v>
      </c>
      <c r="P12" s="122">
        <v>88237.040059538194</v>
      </c>
      <c r="Q12" s="122">
        <v>90567.236206617599</v>
      </c>
      <c r="R12" s="122">
        <v>49811.979913639698</v>
      </c>
      <c r="S12" s="122">
        <v>88233.200999999899</v>
      </c>
      <c r="T12" s="122">
        <v>0</v>
      </c>
      <c r="V12" s="122">
        <v>235152.43497641501</v>
      </c>
      <c r="W12" s="122">
        <v>205902.543999999</v>
      </c>
      <c r="X12" s="122">
        <v>216884.011</v>
      </c>
      <c r="Y12" s="122"/>
      <c r="Z12" s="122">
        <v>250449.75832750599</v>
      </c>
      <c r="AA12" s="122">
        <v>183540.43204512799</v>
      </c>
      <c r="AB12" s="122">
        <v>256934.867</v>
      </c>
      <c r="AD12" s="122">
        <v>485602.19330392202</v>
      </c>
      <c r="AE12" s="122">
        <v>389442.97604512802</v>
      </c>
      <c r="AF12" s="122">
        <v>473818.87800000003</v>
      </c>
    </row>
    <row r="13" spans="1:32" ht="12.75">
      <c r="A13" s="116"/>
      <c r="B13" s="11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P13" s="122"/>
      <c r="Q13" s="122"/>
      <c r="R13" s="122"/>
      <c r="S13" s="122"/>
      <c r="T13" s="122"/>
      <c r="V13" s="122"/>
      <c r="W13" s="122"/>
      <c r="X13" s="122"/>
      <c r="Y13" s="122"/>
      <c r="Z13" s="122"/>
      <c r="AA13" s="122"/>
      <c r="AB13" s="122"/>
      <c r="AD13" s="122">
        <f>SUM(AD6:AD12)</f>
        <v>2209618.8882860634</v>
      </c>
      <c r="AE13" s="122">
        <f>SUM(AE6:AE12)</f>
        <v>1790060.847190263</v>
      </c>
      <c r="AF13" s="122">
        <f>SUM(AF6:AF12)</f>
        <v>2146929.7045</v>
      </c>
    </row>
    <row r="14" spans="1:32" ht="12.75">
      <c r="E14" s="123">
        <f t="shared" ref="E14:E20" si="0">+E6/D6</f>
        <v>0.77695427568191888</v>
      </c>
      <c r="G14" s="124">
        <f t="shared" ref="G14:G20" si="1">+D6-G6</f>
        <v>42253.619306618704</v>
      </c>
      <c r="H14" s="122"/>
      <c r="I14" s="122"/>
      <c r="M14" s="124">
        <f t="shared" ref="M14:M20" si="2">+J6-M6</f>
        <v>-371.67833509700722</v>
      </c>
      <c r="S14" s="124">
        <f t="shared" ref="S14:S20" si="3">+P6-S6</f>
        <v>9654.9354773680097</v>
      </c>
      <c r="AE14" s="125"/>
    </row>
    <row r="15" spans="1:32" ht="12.75">
      <c r="E15" s="123">
        <f t="shared" si="0"/>
        <v>0.36968379337865148</v>
      </c>
      <c r="G15" s="124">
        <f t="shared" si="1"/>
        <v>15953.710947860562</v>
      </c>
      <c r="H15" s="122"/>
      <c r="I15" s="122"/>
      <c r="M15" s="124">
        <f t="shared" si="2"/>
        <v>1082.8539204230001</v>
      </c>
      <c r="S15" s="124">
        <f t="shared" si="3"/>
        <v>-10301.231270149397</v>
      </c>
    </row>
    <row r="16" spans="1:32" ht="12.75">
      <c r="E16" s="123">
        <f t="shared" si="0"/>
        <v>0.18682174115351405</v>
      </c>
      <c r="G16" s="124">
        <f t="shared" si="1"/>
        <v>65560.773041778899</v>
      </c>
      <c r="H16" s="122"/>
      <c r="I16" s="122"/>
      <c r="M16" s="124">
        <f t="shared" si="2"/>
        <v>80119.836393891193</v>
      </c>
      <c r="S16" s="124">
        <f t="shared" si="3"/>
        <v>38796.349524533493</v>
      </c>
    </row>
    <row r="17" spans="1:32" ht="12.75">
      <c r="E17" s="123">
        <f t="shared" si="0"/>
        <v>0.33607937774909757</v>
      </c>
      <c r="G17" s="124">
        <f t="shared" si="1"/>
        <v>21593.588987005533</v>
      </c>
      <c r="H17" s="122"/>
      <c r="I17" s="122"/>
      <c r="M17" s="124">
        <f t="shared" si="2"/>
        <v>1079.2109215017008</v>
      </c>
      <c r="S17" s="124">
        <f t="shared" si="3"/>
        <v>3448.4758665711015</v>
      </c>
    </row>
    <row r="18" spans="1:32" ht="12.75">
      <c r="E18" s="123">
        <f t="shared" si="0"/>
        <v>2.3954616047104565E-2</v>
      </c>
      <c r="G18" s="126">
        <f t="shared" si="1"/>
        <v>44777.474317928398</v>
      </c>
      <c r="H18" s="122"/>
      <c r="I18" s="122"/>
      <c r="M18" s="126">
        <f t="shared" si="2"/>
        <v>25576.041594676302</v>
      </c>
      <c r="S18" s="126">
        <f t="shared" si="3"/>
        <v>-4740.8449604733978</v>
      </c>
    </row>
    <row r="19" spans="1:32" ht="12.75">
      <c r="E19" s="123">
        <f t="shared" si="0"/>
        <v>0.24815992949929619</v>
      </c>
      <c r="G19" s="126">
        <f t="shared" si="1"/>
        <v>21601.5145991481</v>
      </c>
      <c r="H19" s="122"/>
      <c r="I19" s="122"/>
      <c r="M19" s="126">
        <f t="shared" si="2"/>
        <v>27376.874023410899</v>
      </c>
      <c r="S19" s="126">
        <f t="shared" si="3"/>
        <v>14709.8876361366</v>
      </c>
    </row>
    <row r="20" spans="1:32" ht="12.75">
      <c r="E20" s="123">
        <f t="shared" si="0"/>
        <v>0.13033065238990962</v>
      </c>
      <c r="G20" s="127">
        <f t="shared" si="1"/>
        <v>77410.924485337004</v>
      </c>
      <c r="H20" s="122"/>
      <c r="I20" s="122"/>
      <c r="M20" s="127">
        <f t="shared" si="2"/>
        <v>84801.793782631299</v>
      </c>
      <c r="S20" s="127">
        <f t="shared" si="3"/>
        <v>3.8390595382952597</v>
      </c>
    </row>
    <row r="21" spans="1:32" ht="12.75">
      <c r="E21" s="123"/>
      <c r="G21" s="128">
        <f>SUM(G14:G20)</f>
        <v>289151.6056856772</v>
      </c>
      <c r="H21" s="122"/>
      <c r="I21" s="122"/>
      <c r="M21" s="128">
        <f>SUM(M14:M20)</f>
        <v>219664.93230143737</v>
      </c>
      <c r="S21" s="128">
        <f>SUM(S14:S20)</f>
        <v>51571.411333524702</v>
      </c>
    </row>
    <row r="22" spans="1:32" ht="12.75">
      <c r="E22" s="123"/>
      <c r="F22" s="122"/>
      <c r="G22" s="122"/>
      <c r="H22" s="122"/>
      <c r="I22" s="122"/>
    </row>
    <row r="23" spans="1:32" ht="12.75">
      <c r="E23" s="123"/>
      <c r="F23" s="122"/>
      <c r="G23" s="122"/>
      <c r="H23" s="122"/>
      <c r="I23" s="122"/>
    </row>
    <row r="24" spans="1:32" ht="12.75">
      <c r="A24" s="116" t="s">
        <v>0</v>
      </c>
      <c r="B24" s="116" t="s">
        <v>16</v>
      </c>
      <c r="D24" s="122">
        <v>44448.071109402903</v>
      </c>
      <c r="E24" s="122">
        <v>35696.843279586697</v>
      </c>
      <c r="F24" s="122">
        <v>35696.843279586697</v>
      </c>
      <c r="G24" s="122">
        <v>27639.508544836001</v>
      </c>
      <c r="H24" s="122">
        <v>27639.508544836001</v>
      </c>
      <c r="I24" s="122"/>
      <c r="J24" s="122">
        <v>46270.128844364597</v>
      </c>
      <c r="K24" s="122">
        <v>47096.326049454299</v>
      </c>
      <c r="L24" s="122">
        <v>47096.326049454299</v>
      </c>
      <c r="M24" s="122">
        <v>47096.326049454299</v>
      </c>
      <c r="N24" s="122">
        <v>29865.4745358322</v>
      </c>
      <c r="P24" s="122">
        <v>44287.409418169897</v>
      </c>
      <c r="Q24" s="122">
        <v>40528.927901112198</v>
      </c>
      <c r="R24" s="122">
        <v>40528.927901112198</v>
      </c>
      <c r="S24" s="122">
        <v>40544.052999999898</v>
      </c>
      <c r="T24" s="122">
        <v>40528.927901112198</v>
      </c>
      <c r="V24" s="122">
        <v>125070.367010328</v>
      </c>
      <c r="W24" s="122">
        <v>121864.924</v>
      </c>
      <c r="X24" s="122">
        <v>130425.65</v>
      </c>
      <c r="Y24" s="122"/>
      <c r="Z24" s="122">
        <v>135005.609371937</v>
      </c>
      <c r="AA24" s="122">
        <v>123322.097230153</v>
      </c>
      <c r="AB24" s="122">
        <v>127910.417</v>
      </c>
      <c r="AD24" s="122">
        <v>260075.97638226501</v>
      </c>
      <c r="AE24" s="122">
        <v>245187.02123015301</v>
      </c>
      <c r="AF24" s="122">
        <v>258336.06700000001</v>
      </c>
    </row>
    <row r="25" spans="1:32" ht="12.75">
      <c r="A25" s="116" t="s">
        <v>0</v>
      </c>
      <c r="B25" s="116" t="s">
        <v>18</v>
      </c>
      <c r="D25" s="122">
        <v>7578.5732286152397</v>
      </c>
      <c r="E25" s="122">
        <v>2801.6756995523701</v>
      </c>
      <c r="F25" s="122">
        <v>505.23821524101498</v>
      </c>
      <c r="G25" s="122">
        <v>505.23821524101498</v>
      </c>
      <c r="H25" s="122">
        <v>505.23821524101498</v>
      </c>
      <c r="I25" s="122"/>
      <c r="J25" s="122">
        <v>8101.23345127836</v>
      </c>
      <c r="K25" s="122">
        <v>8008.6479261209197</v>
      </c>
      <c r="L25" s="122">
        <v>7621.1327038892596</v>
      </c>
      <c r="M25" s="122">
        <v>7621.1327038892596</v>
      </c>
      <c r="N25" s="122">
        <v>7621.1327038892596</v>
      </c>
      <c r="P25" s="122">
        <v>7578.5732286152397</v>
      </c>
      <c r="Q25" s="122">
        <v>6953.5952109661403</v>
      </c>
      <c r="R25" s="122">
        <v>6953.5952109661403</v>
      </c>
      <c r="S25" s="122">
        <v>12134.824000000001</v>
      </c>
      <c r="T25" s="122">
        <v>6953.5952109661403</v>
      </c>
      <c r="V25" s="122">
        <v>22474.389574514102</v>
      </c>
      <c r="W25" s="122">
        <v>21768.859</v>
      </c>
      <c r="X25" s="122">
        <v>19307.96</v>
      </c>
      <c r="Y25" s="122"/>
      <c r="Z25" s="122">
        <v>23258.379908508799</v>
      </c>
      <c r="AA25" s="122">
        <v>17763.918836639401</v>
      </c>
      <c r="AB25" s="122">
        <v>23105.949000000001</v>
      </c>
      <c r="AD25" s="122">
        <v>45732.769483022901</v>
      </c>
      <c r="AE25" s="122">
        <v>39532.777836639398</v>
      </c>
      <c r="AF25" s="122">
        <v>42413.909</v>
      </c>
    </row>
    <row r="26" spans="1:32" ht="12.75">
      <c r="A26" s="116" t="s">
        <v>0</v>
      </c>
      <c r="B26" s="116" t="s">
        <v>6</v>
      </c>
      <c r="D26" s="122">
        <v>33451.260603077302</v>
      </c>
      <c r="E26" s="122">
        <v>6151.5542116008401</v>
      </c>
      <c r="F26" s="122">
        <v>0</v>
      </c>
      <c r="G26" s="122">
        <v>0</v>
      </c>
      <c r="H26" s="122">
        <v>0</v>
      </c>
      <c r="I26" s="122"/>
      <c r="J26" s="122">
        <v>40735.293115565699</v>
      </c>
      <c r="K26" s="122">
        <v>37322.537247777102</v>
      </c>
      <c r="L26" s="122">
        <v>0</v>
      </c>
      <c r="M26" s="122">
        <v>0</v>
      </c>
      <c r="N26" s="122">
        <v>0</v>
      </c>
      <c r="P26" s="122">
        <v>42044.026950320898</v>
      </c>
      <c r="Q26" s="122">
        <v>40053.774162028101</v>
      </c>
      <c r="R26" s="122">
        <v>22029.575789115501</v>
      </c>
      <c r="S26" s="122">
        <v>22019.714</v>
      </c>
      <c r="T26" s="122">
        <v>0</v>
      </c>
      <c r="V26" s="122">
        <v>109351.098456351</v>
      </c>
      <c r="W26" s="122">
        <v>85549.383000000002</v>
      </c>
      <c r="X26" s="122">
        <v>98548.769</v>
      </c>
      <c r="Y26" s="122"/>
      <c r="Z26" s="122">
        <v>116230.580668964</v>
      </c>
      <c r="AA26" s="122">
        <v>83527.865621406105</v>
      </c>
      <c r="AB26" s="122">
        <v>116535.149</v>
      </c>
      <c r="AD26" s="122">
        <v>225581.67912531499</v>
      </c>
      <c r="AE26" s="122">
        <v>169077.248621406</v>
      </c>
      <c r="AF26" s="122">
        <v>215083.91800000001</v>
      </c>
    </row>
    <row r="27" spans="1:32" ht="12.75">
      <c r="A27" s="116" t="s">
        <v>0</v>
      </c>
      <c r="B27" s="116" t="s">
        <v>81</v>
      </c>
      <c r="D27" s="122">
        <v>10975.0432115123</v>
      </c>
      <c r="E27" s="122">
        <v>3689.1753465045599</v>
      </c>
      <c r="F27" s="122">
        <v>1430.4146989425201</v>
      </c>
      <c r="G27" s="122">
        <v>1021.7247849589399</v>
      </c>
      <c r="H27" s="122">
        <v>1021.7247849589399</v>
      </c>
      <c r="I27" s="122"/>
      <c r="J27" s="122">
        <v>11340.6869299141</v>
      </c>
      <c r="K27" s="122">
        <v>6767.4107097735796</v>
      </c>
      <c r="L27" s="122">
        <v>11153.650705621099</v>
      </c>
      <c r="M27" s="122">
        <v>10845.2548335763</v>
      </c>
      <c r="N27" s="122">
        <v>5576.8253528105497</v>
      </c>
      <c r="P27" s="122">
        <v>10989.5707777633</v>
      </c>
      <c r="Q27" s="122">
        <v>7109.6669625331497</v>
      </c>
      <c r="R27" s="122">
        <v>11087.7223939388</v>
      </c>
      <c r="S27" s="122">
        <v>9463.5249999999996</v>
      </c>
      <c r="T27" s="122">
        <v>10770.930325540499</v>
      </c>
      <c r="V27" s="122">
        <v>32194.957273148601</v>
      </c>
      <c r="W27" s="122">
        <v>28280.370999999999</v>
      </c>
      <c r="X27" s="122">
        <v>26807.044999999998</v>
      </c>
      <c r="Y27" s="122"/>
      <c r="Z27" s="122">
        <v>33305.3009191897</v>
      </c>
      <c r="AA27" s="122">
        <v>17566.2530188112</v>
      </c>
      <c r="AB27" s="122">
        <v>22965.274000000001</v>
      </c>
      <c r="AD27" s="122">
        <v>65500.258192338297</v>
      </c>
      <c r="AE27" s="122">
        <v>45846.624018811199</v>
      </c>
      <c r="AF27" s="122">
        <v>49772.319000000003</v>
      </c>
    </row>
    <row r="28" spans="1:32" ht="12.75">
      <c r="A28" s="116" t="s">
        <v>0</v>
      </c>
      <c r="B28" s="116" t="s">
        <v>56</v>
      </c>
      <c r="D28" s="122">
        <v>22706.628257665401</v>
      </c>
      <c r="E28" s="122">
        <v>543.92856163671502</v>
      </c>
      <c r="F28" s="122">
        <v>1513.7752171776999</v>
      </c>
      <c r="G28" s="122">
        <v>0</v>
      </c>
      <c r="H28" s="122">
        <v>0</v>
      </c>
      <c r="I28" s="122"/>
      <c r="J28" s="122">
        <v>22974.709630311601</v>
      </c>
      <c r="K28" s="122">
        <v>9263.9958186740496</v>
      </c>
      <c r="L28" s="122">
        <v>13710.713811637601</v>
      </c>
      <c r="M28" s="122">
        <v>10005.115484168</v>
      </c>
      <c r="N28" s="122">
        <v>0</v>
      </c>
      <c r="P28" s="122">
        <v>23066.7350871661</v>
      </c>
      <c r="Q28" s="122">
        <v>23066.7350871661</v>
      </c>
      <c r="R28" s="122">
        <v>23066.7350871661</v>
      </c>
      <c r="S28" s="122">
        <v>23825.218000000001</v>
      </c>
      <c r="T28" s="122">
        <v>15377.823391444101</v>
      </c>
      <c r="V28" s="122">
        <v>64050.8458067088</v>
      </c>
      <c r="W28" s="122">
        <v>55727.152000000002</v>
      </c>
      <c r="X28" s="122">
        <v>65503.981</v>
      </c>
      <c r="Y28" s="122"/>
      <c r="Z28" s="122">
        <v>68748.072975143106</v>
      </c>
      <c r="AA28" s="122">
        <v>32874.6594674769</v>
      </c>
      <c r="AB28" s="122">
        <v>78827.741999999998</v>
      </c>
      <c r="AD28" s="122">
        <v>132798.91878185101</v>
      </c>
      <c r="AE28" s="122">
        <v>88601.811467476902</v>
      </c>
      <c r="AF28" s="122">
        <v>144331.723</v>
      </c>
    </row>
    <row r="29" spans="1:32" ht="12.75">
      <c r="A29" s="116" t="s">
        <v>0</v>
      </c>
      <c r="B29" s="116" t="s">
        <v>55</v>
      </c>
      <c r="D29" s="122">
        <v>8404.6888876258399</v>
      </c>
      <c r="E29" s="122">
        <v>2085.7070018167401</v>
      </c>
      <c r="F29" s="122">
        <v>0</v>
      </c>
      <c r="G29" s="122">
        <v>0</v>
      </c>
      <c r="H29" s="122">
        <v>0</v>
      </c>
      <c r="I29" s="122"/>
      <c r="J29" s="122">
        <v>10651.758136050699</v>
      </c>
      <c r="K29" s="122">
        <v>8816.7752134546099</v>
      </c>
      <c r="L29" s="122">
        <v>0</v>
      </c>
      <c r="M29" s="122">
        <v>0</v>
      </c>
      <c r="N29" s="122">
        <v>0</v>
      </c>
      <c r="P29" s="122">
        <v>10933.1961065502</v>
      </c>
      <c r="Q29" s="122">
        <v>10864.163456033701</v>
      </c>
      <c r="R29" s="122">
        <v>5975.2899008185404</v>
      </c>
      <c r="S29" s="122">
        <v>5287.8220000000001</v>
      </c>
      <c r="T29" s="122">
        <v>0</v>
      </c>
      <c r="V29" s="122">
        <v>30414.204744707</v>
      </c>
      <c r="W29" s="122">
        <v>28138.571</v>
      </c>
      <c r="X29" s="122">
        <v>28379.2049999999</v>
      </c>
      <c r="Y29" s="122"/>
      <c r="Z29" s="122">
        <v>29989.643130226701</v>
      </c>
      <c r="AA29" s="122">
        <v>21766.645671304999</v>
      </c>
      <c r="AB29" s="122">
        <v>25438.584999999999</v>
      </c>
      <c r="AD29" s="122">
        <v>60403.847874933701</v>
      </c>
      <c r="AE29" s="122">
        <v>49905.216671305003</v>
      </c>
      <c r="AF29" s="122">
        <v>53817.79</v>
      </c>
    </row>
    <row r="30" spans="1:32" ht="12.75">
      <c r="A30" s="116" t="s">
        <v>0</v>
      </c>
      <c r="B30" s="116" t="s">
        <v>13</v>
      </c>
      <c r="D30" s="122">
        <v>37815.929572039997</v>
      </c>
      <c r="E30" s="122">
        <v>4851.7896523275704</v>
      </c>
      <c r="F30" s="122">
        <v>0</v>
      </c>
      <c r="G30" s="122">
        <v>0</v>
      </c>
      <c r="H30" s="122">
        <v>0</v>
      </c>
      <c r="I30" s="122"/>
      <c r="J30" s="122">
        <v>41133.8493158278</v>
      </c>
      <c r="K30" s="122">
        <v>40128.562550593997</v>
      </c>
      <c r="L30" s="122">
        <v>0</v>
      </c>
      <c r="M30" s="122">
        <v>0</v>
      </c>
      <c r="N30" s="122">
        <v>0</v>
      </c>
      <c r="P30" s="122">
        <v>43250.260269640297</v>
      </c>
      <c r="Q30" s="122">
        <v>44642.323760006999</v>
      </c>
      <c r="R30" s="122">
        <v>24553.2780680039</v>
      </c>
      <c r="S30" s="122">
        <v>45332.824999999997</v>
      </c>
      <c r="T30" s="122">
        <v>0</v>
      </c>
      <c r="V30" s="122">
        <v>113131.964244434</v>
      </c>
      <c r="W30" s="122">
        <v>99555.353999999905</v>
      </c>
      <c r="X30" s="122">
        <v>102925.58100000001</v>
      </c>
      <c r="Y30" s="122"/>
      <c r="Z30" s="122">
        <v>122200.039157508</v>
      </c>
      <c r="AA30" s="122">
        <v>89622.675962928595</v>
      </c>
      <c r="AB30" s="122">
        <v>125513.117999999</v>
      </c>
      <c r="AD30" s="122">
        <v>235332.00340194299</v>
      </c>
      <c r="AE30" s="122">
        <v>189178.02996292801</v>
      </c>
      <c r="AF30" s="122">
        <v>228438.69899999999</v>
      </c>
    </row>
    <row r="31" spans="1:32" ht="12.75">
      <c r="E31" s="123"/>
      <c r="F31" s="122"/>
      <c r="G31" s="122"/>
      <c r="H31" s="122"/>
      <c r="I31" s="122"/>
    </row>
    <row r="32" spans="1:32" ht="12.75">
      <c r="E32" s="123">
        <f t="shared" ref="E32:E38" si="4">+E24/D24</f>
        <v>0.80311343976488325</v>
      </c>
      <c r="G32" s="124">
        <f t="shared" ref="G32:G38" si="5">+D24-G24</f>
        <v>16808.562564566902</v>
      </c>
      <c r="M32" s="124">
        <f t="shared" ref="M32:M38" si="6">+J24-M24</f>
        <v>-826.19720508970204</v>
      </c>
      <c r="S32" s="124">
        <f t="shared" ref="S32:S38" si="7">+P24-S24</f>
        <v>3743.3564181699985</v>
      </c>
    </row>
    <row r="33" spans="1:32" ht="12.75">
      <c r="E33" s="123">
        <f t="shared" si="4"/>
        <v>0.3696837933786507</v>
      </c>
      <c r="G33" s="124">
        <f t="shared" si="5"/>
        <v>7073.3350133742251</v>
      </c>
      <c r="M33" s="124">
        <f t="shared" si="6"/>
        <v>480.10074738910043</v>
      </c>
      <c r="S33" s="124">
        <f t="shared" si="7"/>
        <v>-4556.2507713847608</v>
      </c>
    </row>
    <row r="34" spans="1:32" ht="12.75">
      <c r="E34" s="123">
        <f t="shared" si="4"/>
        <v>0.18389603562608151</v>
      </c>
      <c r="G34" s="124">
        <f t="shared" si="5"/>
        <v>33451.260603077302</v>
      </c>
      <c r="M34" s="124">
        <f t="shared" si="6"/>
        <v>40735.293115565699</v>
      </c>
      <c r="S34" s="124">
        <f t="shared" si="7"/>
        <v>20024.312950320898</v>
      </c>
    </row>
    <row r="35" spans="1:32" ht="12.75">
      <c r="E35" s="123">
        <f t="shared" si="4"/>
        <v>0.33614221606296635</v>
      </c>
      <c r="G35" s="124">
        <f t="shared" si="5"/>
        <v>9953.31842655336</v>
      </c>
      <c r="M35" s="124">
        <f t="shared" si="6"/>
        <v>495.43209633779952</v>
      </c>
      <c r="S35" s="124">
        <f t="shared" si="7"/>
        <v>1526.0457777633001</v>
      </c>
    </row>
    <row r="36" spans="1:32" ht="12.75">
      <c r="E36" s="123">
        <f t="shared" si="4"/>
        <v>2.3954616047104804E-2</v>
      </c>
      <c r="G36" s="129">
        <f t="shared" si="5"/>
        <v>22706.628257665401</v>
      </c>
      <c r="M36" s="126">
        <f t="shared" si="6"/>
        <v>12969.594146143601</v>
      </c>
      <c r="S36" s="126">
        <f t="shared" si="7"/>
        <v>-758.48291283390063</v>
      </c>
    </row>
    <row r="37" spans="1:32" ht="12.75">
      <c r="E37" s="123">
        <f t="shared" si="4"/>
        <v>0.24815992949929541</v>
      </c>
      <c r="G37" s="129">
        <f t="shared" si="5"/>
        <v>8404.6888876258399</v>
      </c>
      <c r="M37" s="126">
        <f t="shared" si="6"/>
        <v>10651.758136050699</v>
      </c>
      <c r="S37" s="126">
        <f t="shared" si="7"/>
        <v>5645.3741065501999</v>
      </c>
    </row>
    <row r="38" spans="1:32" ht="12.75">
      <c r="E38" s="123">
        <f t="shared" si="4"/>
        <v>0.12830015570779049</v>
      </c>
      <c r="G38" s="130">
        <f t="shared" si="5"/>
        <v>37815.929572039997</v>
      </c>
      <c r="M38" s="127">
        <f t="shared" si="6"/>
        <v>41133.8493158278</v>
      </c>
      <c r="S38" s="127">
        <f t="shared" si="7"/>
        <v>-2082.5647303596998</v>
      </c>
    </row>
    <row r="39" spans="1:32">
      <c r="G39" s="128">
        <f>SUM(G32:G38)</f>
        <v>136213.72332490305</v>
      </c>
      <c r="M39" s="128">
        <f>SUM(M32:M38)</f>
        <v>105639.83035222499</v>
      </c>
      <c r="S39" s="128">
        <f>SUM(S32:S38)</f>
        <v>23541.790838226036</v>
      </c>
    </row>
    <row r="42" spans="1:32" ht="12.75">
      <c r="A42" s="116" t="s">
        <v>1</v>
      </c>
      <c r="B42" s="116" t="s">
        <v>16</v>
      </c>
      <c r="D42" s="122">
        <v>49953.0227387103</v>
      </c>
      <c r="E42" s="122">
        <v>36834.344784466797</v>
      </c>
      <c r="F42" s="122">
        <v>36834.344784466797</v>
      </c>
      <c r="G42" s="122">
        <v>28452.372223975701</v>
      </c>
      <c r="H42" s="122">
        <v>28452.372223975701</v>
      </c>
      <c r="I42" s="122"/>
      <c r="J42" s="122">
        <v>52096.255348084902</v>
      </c>
      <c r="K42" s="122">
        <v>50618.515711150001</v>
      </c>
      <c r="L42" s="122">
        <v>50618.515711150001</v>
      </c>
      <c r="M42" s="122">
        <v>50618.515711150001</v>
      </c>
      <c r="N42" s="122">
        <v>32025.268736083399</v>
      </c>
      <c r="P42" s="122">
        <v>49759.373018095597</v>
      </c>
      <c r="Q42" s="122">
        <v>44415.587959586002</v>
      </c>
      <c r="R42" s="122">
        <v>44415.587959586002</v>
      </c>
      <c r="S42" s="122">
        <v>43808.453000000001</v>
      </c>
      <c r="T42" s="122">
        <v>44415.587959586002</v>
      </c>
      <c r="V42" s="122">
        <v>142577.72361962899</v>
      </c>
      <c r="W42" s="122">
        <v>128671.213</v>
      </c>
      <c r="X42" s="122">
        <v>141511.163</v>
      </c>
      <c r="Y42" s="122"/>
      <c r="Z42" s="122">
        <v>151808.65110489001</v>
      </c>
      <c r="AA42" s="122">
        <v>131868.44845520199</v>
      </c>
      <c r="AB42" s="122">
        <v>139513.96400000001</v>
      </c>
      <c r="AD42" s="122">
        <v>294386.37472452002</v>
      </c>
      <c r="AE42" s="122">
        <v>260539.661455202</v>
      </c>
      <c r="AF42" s="122">
        <v>281025.12699999998</v>
      </c>
    </row>
    <row r="43" spans="1:32" ht="12.75">
      <c r="A43" s="116" t="s">
        <v>1</v>
      </c>
      <c r="B43" s="116" t="s">
        <v>18</v>
      </c>
      <c r="D43" s="122">
        <v>6732.7765975437596</v>
      </c>
      <c r="E43" s="122">
        <v>2488.99839255098</v>
      </c>
      <c r="F43" s="122">
        <v>448.851773169583</v>
      </c>
      <c r="G43" s="122">
        <v>448.851773169583</v>
      </c>
      <c r="H43" s="122">
        <v>448.851773169583</v>
      </c>
      <c r="I43" s="122"/>
      <c r="J43" s="122">
        <v>7197.1060180640197</v>
      </c>
      <c r="K43" s="122">
        <v>7114.8533778575902</v>
      </c>
      <c r="L43" s="122">
        <v>6770.5862789290004</v>
      </c>
      <c r="M43" s="122">
        <v>6770.5862789290004</v>
      </c>
      <c r="N43" s="122">
        <v>6770.5862789290004</v>
      </c>
      <c r="P43" s="122">
        <v>6732.7765975437596</v>
      </c>
      <c r="Q43" s="122">
        <v>6177.5484240771302</v>
      </c>
      <c r="R43" s="122">
        <v>6177.5484240771302</v>
      </c>
      <c r="S43" s="122">
        <v>10729.197</v>
      </c>
      <c r="T43" s="122">
        <v>6177.5484240771302</v>
      </c>
      <c r="V43" s="122">
        <v>19966.165082371099</v>
      </c>
      <c r="W43" s="122">
        <v>19571.778999999999</v>
      </c>
      <c r="X43" s="122">
        <v>17014.588</v>
      </c>
      <c r="Y43" s="122"/>
      <c r="Z43" s="122">
        <v>20662.659213151499</v>
      </c>
      <c r="AA43" s="122">
        <v>15781.400194485699</v>
      </c>
      <c r="AB43" s="122">
        <v>20871.712</v>
      </c>
      <c r="AD43" s="122">
        <v>40628.824295522601</v>
      </c>
      <c r="AE43" s="122">
        <v>35353.179194485703</v>
      </c>
      <c r="AF43" s="122">
        <v>37886.299999999901</v>
      </c>
    </row>
    <row r="44" spans="1:32" ht="12.75">
      <c r="A44" s="116" t="s">
        <v>1</v>
      </c>
      <c r="B44" s="116" t="s">
        <v>6</v>
      </c>
      <c r="D44" s="122">
        <v>15411.0442002401</v>
      </c>
      <c r="E44" s="122">
        <v>2891.9420127235599</v>
      </c>
      <c r="F44" s="122">
        <v>0</v>
      </c>
      <c r="G44" s="122">
        <v>0</v>
      </c>
      <c r="H44" s="122">
        <v>0</v>
      </c>
      <c r="I44" s="122"/>
      <c r="J44" s="122">
        <v>18830.219089259099</v>
      </c>
      <c r="K44" s="122">
        <v>17358.631518325801</v>
      </c>
      <c r="L44" s="122">
        <v>0</v>
      </c>
      <c r="M44" s="122">
        <v>0</v>
      </c>
      <c r="N44" s="122">
        <v>0</v>
      </c>
      <c r="P44" s="122">
        <v>19368.632329346201</v>
      </c>
      <c r="Q44" s="122">
        <v>18717.392994574198</v>
      </c>
      <c r="R44" s="122">
        <v>10294.566147015799</v>
      </c>
      <c r="S44" s="122">
        <v>10236.677</v>
      </c>
      <c r="T44" s="122">
        <v>0</v>
      </c>
      <c r="V44" s="122">
        <v>50752.078291587401</v>
      </c>
      <c r="W44" s="122">
        <v>39083.5</v>
      </c>
      <c r="X44" s="122">
        <v>44882.05</v>
      </c>
      <c r="Y44" s="122"/>
      <c r="Z44" s="122">
        <v>53609.895618845498</v>
      </c>
      <c r="AA44" s="122">
        <v>38967.966525623597</v>
      </c>
      <c r="AB44" s="122">
        <v>53678.332000000002</v>
      </c>
      <c r="AD44" s="122">
        <v>104361.97391043299</v>
      </c>
      <c r="AE44" s="122">
        <v>78051.466525623604</v>
      </c>
      <c r="AF44" s="122">
        <v>98560.381999999998</v>
      </c>
    </row>
    <row r="45" spans="1:32" ht="12.75">
      <c r="A45" s="116" t="s">
        <v>1</v>
      </c>
      <c r="B45" s="116" t="s">
        <v>81</v>
      </c>
      <c r="D45" s="122">
        <v>6810.7343781056097</v>
      </c>
      <c r="E45" s="122">
        <v>2284.5051939876298</v>
      </c>
      <c r="F45" s="122">
        <v>885.77785070222296</v>
      </c>
      <c r="G45" s="122">
        <v>632.69846478730199</v>
      </c>
      <c r="H45" s="122">
        <v>632.69846478730199</v>
      </c>
      <c r="I45" s="122"/>
      <c r="J45" s="122">
        <v>7037.6402950176298</v>
      </c>
      <c r="K45" s="122">
        <v>4190.6885588871701</v>
      </c>
      <c r="L45" s="122">
        <v>6906.8478930007004</v>
      </c>
      <c r="M45" s="122">
        <v>6715.8751401988402</v>
      </c>
      <c r="N45" s="122">
        <v>3453.4239465003502</v>
      </c>
      <c r="P45" s="122">
        <v>6819.7496861084301</v>
      </c>
      <c r="Q45" s="122">
        <v>4402.6291997257304</v>
      </c>
      <c r="R45" s="122">
        <v>6866.0220833487401</v>
      </c>
      <c r="S45" s="122">
        <v>5843.3280000000004</v>
      </c>
      <c r="T45" s="122">
        <v>6669.8500238244997</v>
      </c>
      <c r="V45" s="122">
        <v>19979.0832779472</v>
      </c>
      <c r="W45" s="122">
        <v>17158.145</v>
      </c>
      <c r="X45" s="122">
        <v>16275.481</v>
      </c>
      <c r="Y45" s="122"/>
      <c r="Z45" s="122">
        <v>20668.124359231599</v>
      </c>
      <c r="AA45" s="122">
        <v>10877.8229526005</v>
      </c>
      <c r="AB45" s="122">
        <v>13985.770999999901</v>
      </c>
      <c r="AD45" s="122">
        <v>40647.207637178901</v>
      </c>
      <c r="AE45" s="122">
        <v>28035.967952600498</v>
      </c>
      <c r="AF45" s="122">
        <v>30261.252</v>
      </c>
    </row>
    <row r="46" spans="1:32" ht="12.75">
      <c r="A46" s="116" t="s">
        <v>1</v>
      </c>
      <c r="B46" s="116" t="s">
        <v>56</v>
      </c>
      <c r="D46" s="122">
        <v>11216.559769469</v>
      </c>
      <c r="E46" s="122">
        <v>268.68838264702998</v>
      </c>
      <c r="F46" s="122">
        <v>747.77065129793198</v>
      </c>
      <c r="G46" s="122">
        <v>0</v>
      </c>
      <c r="H46" s="122">
        <v>0</v>
      </c>
      <c r="I46" s="122"/>
      <c r="J46" s="122">
        <v>11348.985892152101</v>
      </c>
      <c r="K46" s="122">
        <v>4576.2039887710098</v>
      </c>
      <c r="L46" s="122">
        <v>6772.7819033810802</v>
      </c>
      <c r="M46" s="122">
        <v>4942.3003078726597</v>
      </c>
      <c r="N46" s="122">
        <v>0</v>
      </c>
      <c r="P46" s="122">
        <v>11394.4443823077</v>
      </c>
      <c r="Q46" s="122">
        <v>11394.4443823077</v>
      </c>
      <c r="R46" s="122">
        <v>11394.4443823077</v>
      </c>
      <c r="S46" s="122">
        <v>12568.003000000001</v>
      </c>
      <c r="T46" s="122">
        <v>7596.2962548717996</v>
      </c>
      <c r="V46" s="122">
        <v>31639.666273809598</v>
      </c>
      <c r="W46" s="122">
        <v>29753.485000000001</v>
      </c>
      <c r="X46" s="122">
        <v>34862.943999999901</v>
      </c>
      <c r="Y46" s="122"/>
      <c r="Z46" s="122">
        <v>33959.990043928803</v>
      </c>
      <c r="AA46" s="122">
        <v>16239.3367537257</v>
      </c>
      <c r="AB46" s="122">
        <v>42027.42</v>
      </c>
      <c r="AD46" s="122">
        <v>65599.656317738394</v>
      </c>
      <c r="AE46" s="122">
        <v>45992.821753725701</v>
      </c>
      <c r="AF46" s="122">
        <v>76890.364000000001</v>
      </c>
    </row>
    <row r="47" spans="1:32" ht="12.75">
      <c r="A47" s="116" t="s">
        <v>1</v>
      </c>
      <c r="B47" s="116" t="s">
        <v>55</v>
      </c>
      <c r="D47" s="122">
        <v>8106.1396473487503</v>
      </c>
      <c r="E47" s="122">
        <v>2011.61904339751</v>
      </c>
      <c r="F47" s="122">
        <v>0</v>
      </c>
      <c r="G47" s="122">
        <v>0</v>
      </c>
      <c r="H47" s="122">
        <v>0</v>
      </c>
      <c r="I47" s="122"/>
      <c r="J47" s="122">
        <v>10273.3890683015</v>
      </c>
      <c r="K47" s="122">
        <v>8503.5879465771595</v>
      </c>
      <c r="L47" s="122">
        <v>0</v>
      </c>
      <c r="M47" s="122">
        <v>0</v>
      </c>
      <c r="N47" s="122">
        <v>0</v>
      </c>
      <c r="P47" s="122">
        <v>10544.8298701489</v>
      </c>
      <c r="Q47" s="122">
        <v>10478.249380044401</v>
      </c>
      <c r="R47" s="122">
        <v>5763.0371590244204</v>
      </c>
      <c r="S47" s="122">
        <v>5136.1809999999996</v>
      </c>
      <c r="T47" s="122">
        <v>0</v>
      </c>
      <c r="V47" s="122">
        <v>29333.839029619801</v>
      </c>
      <c r="W47" s="122">
        <v>27034.002</v>
      </c>
      <c r="X47" s="122">
        <v>27444.409999999902</v>
      </c>
      <c r="Y47" s="122"/>
      <c r="Z47" s="122">
        <v>28924.358585799098</v>
      </c>
      <c r="AA47" s="122">
        <v>20993.456370019001</v>
      </c>
      <c r="AB47" s="122">
        <v>22861.788499999999</v>
      </c>
      <c r="AD47" s="122">
        <v>58258.197615418998</v>
      </c>
      <c r="AE47" s="122">
        <v>48027.458370018998</v>
      </c>
      <c r="AF47" s="122">
        <v>50306.198499999999</v>
      </c>
    </row>
    <row r="48" spans="1:32" ht="12.75">
      <c r="A48" s="116" t="s">
        <v>1</v>
      </c>
      <c r="B48" s="116" t="s">
        <v>13</v>
      </c>
      <c r="D48" s="122">
        <v>16578.2405663297</v>
      </c>
      <c r="E48" s="122">
        <v>2138.6848078507901</v>
      </c>
      <c r="F48" s="122">
        <v>0</v>
      </c>
      <c r="G48" s="122">
        <v>0</v>
      </c>
      <c r="H48" s="122">
        <v>0</v>
      </c>
      <c r="I48" s="122"/>
      <c r="J48" s="122">
        <v>18015.810553701602</v>
      </c>
      <c r="K48" s="122">
        <v>17562.5318467381</v>
      </c>
      <c r="L48" s="122">
        <v>0</v>
      </c>
      <c r="M48" s="122">
        <v>0</v>
      </c>
      <c r="N48" s="122">
        <v>0</v>
      </c>
      <c r="P48" s="122">
        <v>18923.6271118488</v>
      </c>
      <c r="Q48" s="122">
        <v>19253.254140515099</v>
      </c>
      <c r="R48" s="122">
        <v>10589.2897772833</v>
      </c>
      <c r="S48" s="122">
        <v>18741.130999999899</v>
      </c>
      <c r="T48" s="122">
        <v>0</v>
      </c>
      <c r="V48" s="122">
        <v>49628.541280146201</v>
      </c>
      <c r="W48" s="122">
        <v>41809.74</v>
      </c>
      <c r="X48" s="122">
        <v>44593.790999999997</v>
      </c>
      <c r="Y48" s="122"/>
      <c r="Z48" s="122">
        <v>53517.678231880302</v>
      </c>
      <c r="AA48" s="122">
        <v>38954.470795104004</v>
      </c>
      <c r="AB48" s="122">
        <v>54172.108999999997</v>
      </c>
      <c r="AD48" s="122">
        <v>103146.219512026</v>
      </c>
      <c r="AE48" s="122">
        <v>80764.210795103994</v>
      </c>
      <c r="AF48" s="122">
        <v>98765.9</v>
      </c>
    </row>
    <row r="49" spans="5:19" ht="12.75">
      <c r="E49" s="123"/>
      <c r="F49" s="122"/>
      <c r="G49" s="122"/>
      <c r="H49" s="122"/>
      <c r="I49" s="122"/>
    </row>
    <row r="50" spans="5:19" ht="12.75">
      <c r="E50" s="123">
        <f t="shared" ref="E50:E56" si="8">+E42/D42</f>
        <v>0.73737969726349728</v>
      </c>
      <c r="G50" s="124">
        <f>+D42-G42</f>
        <v>21500.6505147346</v>
      </c>
      <c r="M50" s="124">
        <f>+J42-M42</f>
        <v>1477.7396369349008</v>
      </c>
      <c r="S50" s="124">
        <f>+P42-S42</f>
        <v>5950.9200180955959</v>
      </c>
    </row>
    <row r="51" spans="5:19" ht="12.75">
      <c r="E51" s="123">
        <f t="shared" si="8"/>
        <v>0.36968379337865037</v>
      </c>
      <c r="G51" s="124">
        <f t="shared" ref="G51:G56" si="9">+D43-G43</f>
        <v>6283.9248243741768</v>
      </c>
      <c r="M51" s="124">
        <f t="shared" ref="M51:M56" si="10">+J43-M43</f>
        <v>426.51973913501934</v>
      </c>
      <c r="S51" s="124">
        <f t="shared" ref="S51:S56" si="11">+P43-S43</f>
        <v>-3996.4204024562405</v>
      </c>
    </row>
    <row r="52" spans="5:19" ht="12.75">
      <c r="E52" s="123">
        <f t="shared" si="8"/>
        <v>0.18765386531553158</v>
      </c>
      <c r="G52" s="124">
        <f t="shared" si="9"/>
        <v>15411.0442002401</v>
      </c>
      <c r="M52" s="124">
        <f t="shared" si="10"/>
        <v>18830.219089259099</v>
      </c>
      <c r="S52" s="124">
        <f t="shared" si="11"/>
        <v>9131.9553293462013</v>
      </c>
    </row>
    <row r="53" spans="5:19" ht="12.75">
      <c r="E53" s="123">
        <f t="shared" si="8"/>
        <v>0.33542714590831829</v>
      </c>
      <c r="G53" s="124">
        <f t="shared" si="9"/>
        <v>6178.0359133183074</v>
      </c>
      <c r="M53" s="124">
        <f t="shared" si="10"/>
        <v>321.7651548187896</v>
      </c>
      <c r="S53" s="124">
        <f t="shared" si="11"/>
        <v>976.42168610842964</v>
      </c>
    </row>
    <row r="54" spans="5:19" ht="12.75">
      <c r="E54" s="123">
        <f t="shared" si="8"/>
        <v>2.3954616047104599E-2</v>
      </c>
      <c r="G54" s="129">
        <f t="shared" si="9"/>
        <v>11216.559769469</v>
      </c>
      <c r="M54" s="126">
        <f t="shared" si="10"/>
        <v>6406.6855842794412</v>
      </c>
      <c r="S54" s="126">
        <f t="shared" si="11"/>
        <v>-1173.5586176923007</v>
      </c>
    </row>
    <row r="55" spans="5:19" ht="12.75">
      <c r="E55" s="123">
        <f t="shared" si="8"/>
        <v>0.24815992949929552</v>
      </c>
      <c r="G55" s="129">
        <f t="shared" si="9"/>
        <v>8106.1396473487503</v>
      </c>
      <c r="M55" s="126">
        <f t="shared" si="10"/>
        <v>10273.3890683015</v>
      </c>
      <c r="S55" s="126">
        <f t="shared" si="11"/>
        <v>5408.6488701489006</v>
      </c>
    </row>
    <row r="56" spans="5:19" ht="12.75">
      <c r="E56" s="123">
        <f t="shared" si="8"/>
        <v>0.12900553585851837</v>
      </c>
      <c r="G56" s="130">
        <f t="shared" si="9"/>
        <v>16578.2405663297</v>
      </c>
      <c r="M56" s="127">
        <f t="shared" si="10"/>
        <v>18015.810553701602</v>
      </c>
      <c r="S56" s="127">
        <f t="shared" si="11"/>
        <v>182.49611184890091</v>
      </c>
    </row>
    <row r="57" spans="5:19">
      <c r="G57" s="128">
        <f>SUM(G50:G56)</f>
        <v>85274.595435814626</v>
      </c>
      <c r="M57" s="128">
        <f>SUM(M50:M56)</f>
        <v>55752.128826430351</v>
      </c>
      <c r="S57" s="128">
        <f>SUM(S50:S56)</f>
        <v>16480.462995399488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 </vt:lpstr>
      <vt:lpstr>Mined</vt:lpstr>
      <vt:lpstr>Assets</vt:lpstr>
      <vt:lpstr>POC</vt:lpstr>
      <vt:lpstr>Summary</vt:lpstr>
      <vt:lpstr>Refined&amp;Sales</vt:lpstr>
      <vt:lpstr>PLC Assets</vt:lpstr>
      <vt:lpstr>Summary PLC2</vt:lpstr>
      <vt:lpstr>Monthly</vt:lpstr>
      <vt:lpstr>Assets!Print_Area</vt:lpstr>
      <vt:lpstr>Mined!Print_Area</vt:lpstr>
      <vt:lpstr>'PLC Assets'!Print_Area</vt:lpstr>
      <vt:lpstr>POC!Print_Area</vt:lpstr>
      <vt:lpstr>'Refined&amp;Sales'!Print_Area</vt:lpstr>
      <vt:lpstr>Summary!Print_Area</vt:lpstr>
      <vt:lpstr>'Summary '!Print_Area</vt:lpstr>
      <vt:lpstr>'Summary PLC2'!Print_Area</vt:lpstr>
    </vt:vector>
  </TitlesOfParts>
  <Company>Anglo Platinum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simonk</dc:creator>
  <cp:lastModifiedBy>Manish Shah</cp:lastModifiedBy>
  <cp:lastPrinted>2021-02-26T14:39:15Z</cp:lastPrinted>
  <dcterms:created xsi:type="dcterms:W3CDTF">2006-11-01T08:48:06Z</dcterms:created>
  <dcterms:modified xsi:type="dcterms:W3CDTF">2021-04-21T23:44:35Z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48c9f430-a253-4b30-8fd0-f0269a3acb5e_Enabled">
    <vt:lpwstr>true</vt:lpwstr>
  </property>
  <property fmtid="{D5CDD505-2E9C-101B-9397-08002B2CF9AE}" pid="5" name="MSIP_Label_48c9f430-a253-4b30-8fd0-f0269a3acb5e_SetDate">
    <vt:lpwstr>2021-04-10T07:24:17Z</vt:lpwstr>
  </property>
  <property fmtid="{D5CDD505-2E9C-101B-9397-08002B2CF9AE}" pid="6" name="MSIP_Label_48c9f430-a253-4b30-8fd0-f0269a3acb5e_Method">
    <vt:lpwstr>Standard</vt:lpwstr>
  </property>
  <property fmtid="{D5CDD505-2E9C-101B-9397-08002B2CF9AE}" pid="7" name="MSIP_Label_48c9f430-a253-4b30-8fd0-f0269a3acb5e_Name">
    <vt:lpwstr>Public</vt:lpwstr>
  </property>
  <property fmtid="{D5CDD505-2E9C-101B-9397-08002B2CF9AE}" pid="8" name="MSIP_Label_48c9f430-a253-4b30-8fd0-f0269a3acb5e_SiteId">
    <vt:lpwstr>2864f69d-77c3-4fbe-bbc0-97502052391a</vt:lpwstr>
  </property>
  <property fmtid="{D5CDD505-2E9C-101B-9397-08002B2CF9AE}" pid="9" name="MSIP_Label_48c9f430-a253-4b30-8fd0-f0269a3acb5e_ActionId">
    <vt:lpwstr/>
  </property>
  <property fmtid="{D5CDD505-2E9C-101B-9397-08002B2CF9AE}" pid="10" name="MSIP_Label_48c9f430-a253-4b30-8fd0-f0269a3acb5e_ContentBits">
    <vt:lpwstr>0</vt:lpwstr>
  </property>
</Properties>
</file>